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04.12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 l="1"/>
  <c r="C79" i="1"/>
  <c r="C28" i="1"/>
  <c r="C6" i="1" l="1"/>
  <c r="C101" i="1" l="1"/>
  <c r="C94" i="1" l="1"/>
  <c r="C24" i="1" l="1"/>
  <c r="C20" i="1"/>
  <c r="C21" i="1"/>
  <c r="C107" i="1" l="1"/>
  <c r="C92" i="1"/>
  <c r="C90" i="1"/>
  <c r="C93" i="1" l="1"/>
  <c r="C89" i="1" l="1"/>
  <c r="C83" i="1"/>
  <c r="C85" i="1" l="1"/>
  <c r="C7" i="1" l="1"/>
  <c r="C95" i="1" l="1"/>
  <c r="C96" i="1"/>
  <c r="C103" i="1"/>
  <c r="C99" i="1"/>
  <c r="C68" i="1" l="1"/>
  <c r="C115" i="1" l="1"/>
  <c r="C104" i="1"/>
  <c r="C102" i="1"/>
  <c r="C73" i="1"/>
  <c r="C64" i="1"/>
  <c r="C22" i="1"/>
  <c r="C34" i="1"/>
  <c r="C61" i="1" l="1"/>
  <c r="C77" i="1"/>
  <c r="C75" i="1"/>
  <c r="C86" i="1"/>
  <c r="C13" i="1" l="1"/>
  <c r="C84" i="1" l="1"/>
  <c r="C65" i="1" l="1"/>
  <c r="C71" i="1" l="1"/>
  <c r="C87" i="1" l="1"/>
  <c r="C106" i="1" l="1"/>
  <c r="C69" i="1" l="1"/>
  <c r="C59" i="1"/>
  <c r="C118" i="1" s="1"/>
</calcChain>
</file>

<file path=xl/sharedStrings.xml><?xml version="1.0" encoding="utf-8"?>
<sst xmlns="http://schemas.openxmlformats.org/spreadsheetml/2006/main" count="634" uniqueCount="285">
  <si>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</si>
  <si>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</si>
  <si>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</si>
  <si>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</si>
  <si>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</si>
  <si>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</si>
  <si>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</si>
  <si>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</si>
  <si>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</si>
  <si>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</si>
  <si>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</si>
  <si>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</si>
  <si>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</si>
  <si>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</si>
  <si>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</si>
  <si>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</si>
  <si>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</si>
  <si>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</si>
  <si>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</si>
  <si>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</si>
  <si>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</si>
  <si>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</si>
  <si>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</si>
  <si>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</si>
  <si>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</si>
  <si>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</si>
  <si>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</si>
  <si>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</si>
  <si>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</si>
  <si>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</si>
  <si>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</si>
  <si>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</si>
  <si>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</si>
  <si>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</si>
  <si>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</si>
  <si>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</si>
  <si>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</si>
  <si>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</si>
  <si>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</si>
  <si>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</si>
  <si>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</si>
  <si>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</si>
  <si>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</si>
  <si>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</si>
  <si>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</si>
  <si>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</si>
  <si>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</si>
  <si>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</si>
  <si>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</si>
  <si>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</si>
  <si>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</si>
  <si>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</si>
  <si>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</si>
  <si>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</si>
  <si>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</si>
  <si>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</si>
  <si>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</si>
  <si>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</si>
  <si>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</si>
  <si>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</si>
  <si>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</si>
  <si>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</si>
  <si>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</si>
  <si>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</si>
  <si>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</si>
  <si>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</si>
  <si>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</si>
  <si>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</si>
  <si>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</si>
  <si>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</si>
  <si>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</si>
  <si>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</si>
  <si>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</si>
  <si>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</si>
  <si>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</si>
  <si>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</si>
  <si>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</si>
  <si>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</si>
  <si>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</si>
  <si>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</si>
  <si>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</si>
  <si>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</si>
  <si>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</si>
  <si>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</si>
  <si>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</si>
  <si>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</si>
  <si>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</si>
  <si>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</si>
  <si>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</si>
  <si>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</si>
  <si>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</si>
  <si>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</si>
  <si>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</si>
  <si>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</si>
  <si>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</si>
  <si>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</si>
  <si>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</si>
  <si>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</si>
  <si>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</si>
  <si>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</si>
  <si>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</si>
  <si>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</si>
  <si>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</si>
  <si>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</si>
  <si>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</si>
  <si>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</si>
  <si>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</si>
  <si>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</si>
  <si>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</si>
  <si>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</si>
  <si>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</si>
  <si>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</si>
  <si>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</si>
  <si>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</si>
  <si>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</si>
  <si>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</si>
  <si>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</si>
  <si>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</si>
  <si>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</si>
  <si>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</si>
  <si>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</si>
  <si>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</si>
  <si>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</si>
  <si>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</si>
  <si>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</si>
  <si>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</si>
  <si>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</si>
  <si>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</si>
  <si>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</si>
  <si>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</si>
  <si>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</si>
  <si>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</si>
  <si>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</si>
  <si>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</si>
  <si>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</si>
  <si>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</si>
  <si>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</si>
  <si>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</si>
  <si>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</si>
  <si>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</si>
  <si>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</si>
  <si>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</si>
  <si>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</si>
  <si>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</si>
  <si>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</si>
  <si>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</si>
  <si>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</si>
  <si>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</si>
  <si>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</si>
  <si>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</si>
  <si>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</si>
  <si>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</si>
  <si>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</si>
  <si>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</si>
  <si>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</si>
  <si>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</si>
  <si>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</si>
  <si>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</si>
  <si>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</si>
  <si>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</si>
  <si>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</si>
  <si>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</si>
  <si>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</si>
  <si>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</si>
  <si>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</si>
  <si>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</si>
  <si>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</si>
  <si>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</si>
  <si>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</si>
  <si>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</si>
  <si>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</si>
  <si>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</si>
  <si>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</si>
  <si>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</si>
  <si>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</si>
  <si>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</si>
  <si>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</si>
  <si>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</si>
  <si>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</si>
  <si>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</si>
  <si>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</si>
  <si>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</si>
  <si>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</si>
  <si>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</si>
  <si>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</si>
  <si>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</si>
  <si>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</si>
  <si>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</si>
  <si>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</si>
  <si>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</si>
  <si>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</si>
  <si>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</si>
  <si>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</si>
  <si>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</si>
  <si>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</si>
  <si>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</si>
  <si>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</si>
  <si>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</si>
  <si>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</si>
  <si>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</si>
  <si>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</si>
  <si>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</si>
  <si>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</si>
  <si>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</si>
  <si>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</si>
  <si>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</si>
  <si>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</si>
  <si>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</si>
  <si>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</si>
  <si>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</si>
  <si>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</si>
  <si>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</si>
  <si>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</si>
  <si>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</si>
  <si>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</si>
  <si>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</si>
  <si>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</si>
  <si>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</si>
  <si>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</si>
  <si>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</si>
  <si>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</si>
  <si>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</si>
  <si>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</si>
  <si>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</si>
  <si>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</si>
  <si>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</si>
  <si>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</si>
  <si>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</si>
  <si>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</si>
  <si>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</si>
  <si>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</si>
  <si>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>Розроблення схеми розміщення тимчасових споруд</t>
  </si>
  <si>
    <t>Програма з розроб. Містобудівної документації</t>
  </si>
  <si>
    <t>44220000-8</t>
  </si>
  <si>
    <t>Полуга зі встановлення склопакетів, штапиків</t>
  </si>
  <si>
    <t>Склопакети, штапик</t>
  </si>
  <si>
    <t>45420000-7</t>
  </si>
  <si>
    <t>Послуги з підключення токоприймачів приміщень ЦНАП до індивідуального приладу обліку електроенергії (б-р Цвіточний, 9)</t>
  </si>
  <si>
    <t xml:space="preserve">51110000-6 </t>
  </si>
  <si>
    <t xml:space="preserve">72600000-6 </t>
  </si>
  <si>
    <t>Надання послуг інформаційно-технічного забезпечення робочих станцій ЦНАП</t>
  </si>
  <si>
    <t>Передплата періодичних видань</t>
  </si>
  <si>
    <t xml:space="preserve">79980000-7 </t>
  </si>
  <si>
    <t>Комп'ютерна техніка (принтери, монітори, сканери, тонер-картриджі, копі-картриджі) електронні ключі, диски</t>
  </si>
  <si>
    <t>51112000-0</t>
  </si>
  <si>
    <t>Послуги по встановленню автоматичних вимикачів та розеток біля кондиціонерів</t>
  </si>
  <si>
    <t xml:space="preserve">Послуги з ремонту і технічного обслуговування електричного і механічного устаткування будівель (заміри опору ізоляції електромереж) </t>
  </si>
  <si>
    <t>Наклеювання білбордів, банерів</t>
  </si>
  <si>
    <t>Секретар тендерного комітету</t>
  </si>
  <si>
    <t>Л.М. Ульященко</t>
  </si>
  <si>
    <t>Двері металеві</t>
  </si>
  <si>
    <t>Полуга зі встановлення металевих дверей та решітки із замком</t>
  </si>
  <si>
    <t xml:space="preserve"> Електричні побутові прилади </t>
  </si>
  <si>
    <t>Програма по підприємництву</t>
  </si>
  <si>
    <t>80510000-2</t>
  </si>
  <si>
    <t>Картридж</t>
  </si>
  <si>
    <t xml:space="preserve">30230000-0 </t>
  </si>
  <si>
    <t>Папки паперові, на завязках, швидкозшивачі,канцелярські книги, картон та інше</t>
  </si>
  <si>
    <t>Поточний ремонт електромереж в приміщеннях архівного відділу</t>
  </si>
  <si>
    <t xml:space="preserve">50532000-3 </t>
  </si>
  <si>
    <t>Придбання вивіски з зазначенням назви установи</t>
  </si>
  <si>
    <t>44420000-0</t>
  </si>
  <si>
    <t>Калькулятори</t>
  </si>
  <si>
    <t>Шпагат для підшивки</t>
  </si>
  <si>
    <t xml:space="preserve">65110000-7 </t>
  </si>
  <si>
    <t>Вітальні адреси, вітальні листівки, листівки</t>
  </si>
  <si>
    <t>Пакет антивірусного програмного забезпечення</t>
  </si>
  <si>
    <t>48760000-3</t>
  </si>
  <si>
    <t xml:space="preserve">Лампи накалювання, рефлекторні, лампи лб, стартер, </t>
  </si>
  <si>
    <t>44510000-8</t>
  </si>
  <si>
    <t>Встановлення системи охорони в приміщенні РСО (каб. 29), тривожної сигналізації</t>
  </si>
  <si>
    <t>Снігоприбиральні лопати</t>
  </si>
  <si>
    <t>Канцелярське приладдя</t>
  </si>
  <si>
    <t>Спальні мішки, розкладачки</t>
  </si>
  <si>
    <t>Військова форма</t>
  </si>
  <si>
    <t>35810000-5</t>
  </si>
  <si>
    <t>Взуття армійське</t>
  </si>
  <si>
    <t>18810000-1</t>
  </si>
  <si>
    <t>Піч армійська</t>
  </si>
  <si>
    <t>42310000-2</t>
  </si>
  <si>
    <t>Намет армійський</t>
  </si>
  <si>
    <t>Програма Моб. Роботи (спец.фонд)</t>
  </si>
  <si>
    <t>Генератор</t>
  </si>
  <si>
    <t>31120000-3</t>
  </si>
  <si>
    <t xml:space="preserve">Додаток до річного плану закупівель на 2018 рік  станом на 04.12.2018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</si>
</sst>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zoomScale="85" zoomScaleNormal="85" workbookViewId="0">
      <selection activeCell="C1" sqref="C1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29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34" t="s">
        <v>284</v>
      </c>
    </row>
    <row r="2" spans="1:22" ht="18.75" x14ac:dyDescent="0.3">
      <c r="C2" s="34" t="s">
        <v>187</v>
      </c>
    </row>
    <row r="3" spans="1:22" ht="18.75" x14ac:dyDescent="0.3">
      <c r="C3" s="34"/>
      <c r="D3" s="17" t="s">
        <v>188</v>
      </c>
      <c r="E3" s="35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6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30" t="s">
        <v>64</v>
      </c>
      <c r="B6" s="30" t="s">
        <v>8</v>
      </c>
      <c r="C6" s="53">
        <f>18000+27000+15000-3200</f>
        <v>56800</v>
      </c>
      <c r="D6" s="30" t="s">
        <v>106</v>
      </c>
      <c r="E6" s="30">
        <v>2018</v>
      </c>
      <c r="F6" s="30" t="s">
        <v>58</v>
      </c>
      <c r="G6" s="31">
        <v>43101</v>
      </c>
      <c r="H6" s="30" t="s">
        <v>192</v>
      </c>
      <c r="I6" s="30"/>
      <c r="J6" s="30">
        <v>2210</v>
      </c>
      <c r="K6" s="45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40" t="s">
        <v>63</v>
      </c>
      <c r="B7" s="30" t="s">
        <v>8</v>
      </c>
      <c r="C7" s="41">
        <f>72870+100000+80000</f>
        <v>252870</v>
      </c>
      <c r="D7" s="40" t="s">
        <v>106</v>
      </c>
      <c r="E7" s="30">
        <v>2018</v>
      </c>
      <c r="F7" s="30" t="s">
        <v>40</v>
      </c>
      <c r="G7" s="31">
        <v>43374</v>
      </c>
      <c r="H7" s="44" t="s">
        <v>113</v>
      </c>
      <c r="I7" s="40"/>
      <c r="J7" s="40">
        <v>2210</v>
      </c>
      <c r="K7" s="46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37" t="s">
        <v>62</v>
      </c>
      <c r="B8" s="9" t="s">
        <v>8</v>
      </c>
      <c r="C8" s="39">
        <v>13000</v>
      </c>
      <c r="D8" s="37" t="s">
        <v>106</v>
      </c>
      <c r="E8" s="9">
        <v>2018</v>
      </c>
      <c r="F8" s="9" t="s">
        <v>43</v>
      </c>
      <c r="G8" s="11">
        <v>43103</v>
      </c>
      <c r="H8" s="37" t="s">
        <v>78</v>
      </c>
      <c r="I8" s="37"/>
      <c r="J8" s="37">
        <v>2210</v>
      </c>
      <c r="K8" s="46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37" t="s">
        <v>114</v>
      </c>
      <c r="B9" s="9" t="s">
        <v>8</v>
      </c>
      <c r="C9" s="39">
        <v>4050</v>
      </c>
      <c r="D9" s="37" t="s">
        <v>106</v>
      </c>
      <c r="E9" s="9">
        <v>2018</v>
      </c>
      <c r="F9" s="9" t="s">
        <v>43</v>
      </c>
      <c r="G9" s="11">
        <v>43132</v>
      </c>
      <c r="H9" s="37" t="s">
        <v>115</v>
      </c>
      <c r="I9" s="37"/>
      <c r="J9" s="37">
        <v>2210</v>
      </c>
      <c r="K9" s="46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37" t="s">
        <v>116</v>
      </c>
      <c r="B10" s="9" t="s">
        <v>8</v>
      </c>
      <c r="C10" s="39">
        <v>1000</v>
      </c>
      <c r="D10" s="37" t="s">
        <v>106</v>
      </c>
      <c r="E10" s="9">
        <v>2018</v>
      </c>
      <c r="F10" s="9" t="s">
        <v>43</v>
      </c>
      <c r="G10" s="11">
        <v>43252</v>
      </c>
      <c r="H10" s="37" t="s">
        <v>117</v>
      </c>
      <c r="I10" s="37"/>
      <c r="J10" s="37">
        <v>2210</v>
      </c>
      <c r="K10" s="46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37" t="s">
        <v>263</v>
      </c>
      <c r="B11" s="9" t="s">
        <v>8</v>
      </c>
      <c r="C11" s="39">
        <v>180</v>
      </c>
      <c r="D11" s="37" t="s">
        <v>106</v>
      </c>
      <c r="E11" s="9">
        <v>2018</v>
      </c>
      <c r="F11" s="9" t="s">
        <v>43</v>
      </c>
      <c r="G11" s="11">
        <v>43132</v>
      </c>
      <c r="H11" s="37" t="s">
        <v>118</v>
      </c>
      <c r="I11" s="37"/>
      <c r="J11" s="37">
        <v>2210</v>
      </c>
      <c r="K11" s="46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37" t="s">
        <v>119</v>
      </c>
      <c r="B12" s="9" t="s">
        <v>8</v>
      </c>
      <c r="C12" s="39">
        <v>250</v>
      </c>
      <c r="D12" s="37" t="s">
        <v>106</v>
      </c>
      <c r="E12" s="9">
        <v>2018</v>
      </c>
      <c r="F12" s="9" t="s">
        <v>43</v>
      </c>
      <c r="G12" s="11">
        <v>43132</v>
      </c>
      <c r="H12" s="37" t="s">
        <v>120</v>
      </c>
      <c r="I12" s="37"/>
      <c r="J12" s="37">
        <v>2210</v>
      </c>
      <c r="K12" s="46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37" t="s">
        <v>121</v>
      </c>
      <c r="B13" s="9" t="s">
        <v>8</v>
      </c>
      <c r="C13" s="39">
        <f>12400+4650</f>
        <v>17050</v>
      </c>
      <c r="D13" s="37" t="s">
        <v>106</v>
      </c>
      <c r="E13" s="9">
        <v>2018</v>
      </c>
      <c r="F13" s="9" t="s">
        <v>43</v>
      </c>
      <c r="G13" s="11">
        <v>43132</v>
      </c>
      <c r="H13" s="37" t="s">
        <v>122</v>
      </c>
      <c r="I13" s="37"/>
      <c r="J13" s="37">
        <v>2210</v>
      </c>
      <c r="K13" s="46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37" t="s">
        <v>123</v>
      </c>
      <c r="B14" s="9" t="s">
        <v>8</v>
      </c>
      <c r="C14" s="39">
        <v>2800</v>
      </c>
      <c r="D14" s="37" t="s">
        <v>106</v>
      </c>
      <c r="E14" s="9"/>
      <c r="F14" s="9" t="s">
        <v>43</v>
      </c>
      <c r="G14" s="11">
        <v>43160</v>
      </c>
      <c r="H14" s="37" t="s">
        <v>124</v>
      </c>
      <c r="I14" s="37"/>
      <c r="J14" s="37">
        <v>2210</v>
      </c>
      <c r="K14" s="46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9" t="s">
        <v>125</v>
      </c>
      <c r="B15" s="9" t="s">
        <v>8</v>
      </c>
      <c r="C15" s="39">
        <v>7660</v>
      </c>
      <c r="D15" s="37" t="s">
        <v>106</v>
      </c>
      <c r="E15" s="9">
        <v>2018</v>
      </c>
      <c r="F15" s="9" t="s">
        <v>43</v>
      </c>
      <c r="G15" s="11">
        <v>43160</v>
      </c>
      <c r="H15" s="37" t="s">
        <v>184</v>
      </c>
      <c r="I15" s="37"/>
      <c r="J15" s="37">
        <v>2210</v>
      </c>
      <c r="K15" s="46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ht="31.5" x14ac:dyDescent="0.25">
      <c r="A16" s="9" t="s">
        <v>241</v>
      </c>
      <c r="B16" s="9" t="s">
        <v>8</v>
      </c>
      <c r="C16" s="39">
        <v>30000</v>
      </c>
      <c r="D16" s="37" t="s">
        <v>106</v>
      </c>
      <c r="E16" s="9">
        <v>2018</v>
      </c>
      <c r="F16" s="9" t="s">
        <v>43</v>
      </c>
      <c r="G16" s="11">
        <v>43405</v>
      </c>
      <c r="H16" s="37" t="s">
        <v>242</v>
      </c>
      <c r="I16" s="37"/>
      <c r="J16" s="37">
        <v>2210</v>
      </c>
      <c r="K16" s="46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x14ac:dyDescent="0.25">
      <c r="A17" s="9" t="s">
        <v>126</v>
      </c>
      <c r="B17" s="9" t="s">
        <v>8</v>
      </c>
      <c r="C17" s="39">
        <v>50</v>
      </c>
      <c r="D17" s="37" t="s">
        <v>106</v>
      </c>
      <c r="E17" s="9">
        <v>2018</v>
      </c>
      <c r="F17" s="9" t="s">
        <v>43</v>
      </c>
      <c r="G17" s="11">
        <v>43161</v>
      </c>
      <c r="H17" s="37" t="s">
        <v>127</v>
      </c>
      <c r="I17" s="37"/>
      <c r="J17" s="37">
        <v>2210</v>
      </c>
      <c r="K17" s="46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ht="63" x14ac:dyDescent="0.25">
      <c r="A18" s="9" t="s">
        <v>128</v>
      </c>
      <c r="B18" s="9" t="s">
        <v>8</v>
      </c>
      <c r="C18" s="39">
        <v>5940</v>
      </c>
      <c r="D18" s="37" t="s">
        <v>106</v>
      </c>
      <c r="E18" s="9">
        <v>2018</v>
      </c>
      <c r="F18" s="9" t="s">
        <v>43</v>
      </c>
      <c r="G18" s="11">
        <v>43162</v>
      </c>
      <c r="H18" s="37" t="s">
        <v>129</v>
      </c>
      <c r="I18" s="37"/>
      <c r="J18" s="37">
        <v>2210</v>
      </c>
      <c r="K18" s="46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9" t="s">
        <v>262</v>
      </c>
      <c r="B19" s="9" t="s">
        <v>8</v>
      </c>
      <c r="C19" s="39">
        <v>325</v>
      </c>
      <c r="D19" s="37" t="s">
        <v>106</v>
      </c>
      <c r="E19" s="9">
        <v>2018</v>
      </c>
      <c r="F19" s="9" t="s">
        <v>43</v>
      </c>
      <c r="G19" s="11">
        <v>43163</v>
      </c>
      <c r="H19" s="37" t="s">
        <v>130</v>
      </c>
      <c r="I19" s="37"/>
      <c r="J19" s="37">
        <v>2210</v>
      </c>
      <c r="K19" s="46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x14ac:dyDescent="0.25">
      <c r="A20" s="30" t="s">
        <v>107</v>
      </c>
      <c r="B20" s="30" t="s">
        <v>8</v>
      </c>
      <c r="C20" s="41">
        <f>63725+350-2000-2500</f>
        <v>59575</v>
      </c>
      <c r="D20" s="40" t="s">
        <v>106</v>
      </c>
      <c r="E20" s="30">
        <v>2018</v>
      </c>
      <c r="F20" s="30" t="s">
        <v>58</v>
      </c>
      <c r="G20" s="31">
        <v>43164</v>
      </c>
      <c r="H20" s="40" t="s">
        <v>131</v>
      </c>
      <c r="I20" s="40"/>
      <c r="J20" s="40">
        <v>2210</v>
      </c>
      <c r="K20" s="46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ht="78.75" x14ac:dyDescent="0.25">
      <c r="A21" s="30" t="s">
        <v>243</v>
      </c>
      <c r="B21" s="30" t="s">
        <v>8</v>
      </c>
      <c r="C21" s="41">
        <f>5000+8500+45960-400+3400-1200</f>
        <v>61260</v>
      </c>
      <c r="D21" s="40" t="s">
        <v>106</v>
      </c>
      <c r="E21" s="30">
        <v>2018</v>
      </c>
      <c r="F21" s="30" t="s">
        <v>58</v>
      </c>
      <c r="G21" s="31">
        <v>43374</v>
      </c>
      <c r="H21" s="40" t="s">
        <v>95</v>
      </c>
      <c r="I21" s="40"/>
      <c r="J21" s="40">
        <v>2210</v>
      </c>
      <c r="K21" s="46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x14ac:dyDescent="0.25">
      <c r="A22" s="37" t="s">
        <v>193</v>
      </c>
      <c r="B22" s="9" t="s">
        <v>8</v>
      </c>
      <c r="C22" s="38">
        <f>1400+400</f>
        <v>1800</v>
      </c>
      <c r="D22" s="37" t="s">
        <v>106</v>
      </c>
      <c r="E22" s="9">
        <v>2018</v>
      </c>
      <c r="F22" s="9" t="s">
        <v>43</v>
      </c>
      <c r="G22" s="11">
        <v>43313</v>
      </c>
      <c r="H22" s="37" t="s">
        <v>194</v>
      </c>
      <c r="I22" s="37"/>
      <c r="J22" s="37">
        <v>2210</v>
      </c>
      <c r="K22" s="46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x14ac:dyDescent="0.25">
      <c r="A23" s="37" t="s">
        <v>195</v>
      </c>
      <c r="B23" s="9" t="s">
        <v>8</v>
      </c>
      <c r="C23" s="38">
        <v>700</v>
      </c>
      <c r="D23" s="37" t="s">
        <v>106</v>
      </c>
      <c r="E23" s="9">
        <v>2018</v>
      </c>
      <c r="F23" s="9" t="s">
        <v>43</v>
      </c>
      <c r="G23" s="11">
        <v>43313</v>
      </c>
      <c r="H23" s="37" t="s">
        <v>196</v>
      </c>
      <c r="I23" s="37"/>
      <c r="J23" s="37">
        <v>2210</v>
      </c>
      <c r="K23" s="46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9" t="s">
        <v>197</v>
      </c>
      <c r="B24" s="9" t="s">
        <v>8</v>
      </c>
      <c r="C24" s="38">
        <f>1980-300</f>
        <v>1680</v>
      </c>
      <c r="D24" s="37" t="s">
        <v>106</v>
      </c>
      <c r="E24" s="9">
        <v>2018</v>
      </c>
      <c r="F24" s="9" t="s">
        <v>43</v>
      </c>
      <c r="G24" s="11">
        <v>43313</v>
      </c>
      <c r="H24" s="37" t="s">
        <v>198</v>
      </c>
      <c r="I24" s="37"/>
      <c r="J24" s="37">
        <v>2210</v>
      </c>
      <c r="K24" s="46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x14ac:dyDescent="0.25">
      <c r="A25" s="9" t="s">
        <v>132</v>
      </c>
      <c r="B25" s="9" t="s">
        <v>8</v>
      </c>
      <c r="C25" s="39">
        <v>200</v>
      </c>
      <c r="D25" s="37" t="s">
        <v>106</v>
      </c>
      <c r="E25" s="9">
        <v>2018</v>
      </c>
      <c r="F25" s="9" t="s">
        <v>43</v>
      </c>
      <c r="G25" s="11">
        <v>43160</v>
      </c>
      <c r="H25" s="37" t="s">
        <v>133</v>
      </c>
      <c r="I25" s="37"/>
      <c r="J25" s="37">
        <v>2210</v>
      </c>
      <c r="K25" s="46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ht="31.5" x14ac:dyDescent="0.25">
      <c r="A26" s="9" t="s">
        <v>199</v>
      </c>
      <c r="B26" s="9" t="s">
        <v>8</v>
      </c>
      <c r="C26" s="38">
        <v>920</v>
      </c>
      <c r="D26" s="37" t="s">
        <v>106</v>
      </c>
      <c r="E26" s="9">
        <v>2018</v>
      </c>
      <c r="F26" s="9" t="s">
        <v>43</v>
      </c>
      <c r="G26" s="11">
        <v>43313</v>
      </c>
      <c r="H26" s="37" t="s">
        <v>200</v>
      </c>
      <c r="I26" s="37"/>
      <c r="J26" s="37">
        <v>2210</v>
      </c>
      <c r="K26" s="46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ht="31.5" x14ac:dyDescent="0.25">
      <c r="A27" s="9" t="s">
        <v>134</v>
      </c>
      <c r="B27" s="9" t="s">
        <v>8</v>
      </c>
      <c r="C27" s="39">
        <v>3500</v>
      </c>
      <c r="D27" s="37" t="s">
        <v>106</v>
      </c>
      <c r="E27" s="9">
        <v>2018</v>
      </c>
      <c r="F27" s="9" t="s">
        <v>43</v>
      </c>
      <c r="G27" s="11">
        <v>43132</v>
      </c>
      <c r="H27" s="37" t="s">
        <v>135</v>
      </c>
      <c r="I27" s="37"/>
      <c r="J27" s="37">
        <v>2210</v>
      </c>
      <c r="K27" s="46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ht="47.25" x14ac:dyDescent="0.25">
      <c r="A28" s="9" t="s">
        <v>268</v>
      </c>
      <c r="B28" s="9" t="s">
        <v>8</v>
      </c>
      <c r="C28" s="39">
        <f>5270+2000-300</f>
        <v>6970</v>
      </c>
      <c r="D28" s="37" t="s">
        <v>106</v>
      </c>
      <c r="E28" s="9">
        <v>2018</v>
      </c>
      <c r="F28" s="9" t="s">
        <v>43</v>
      </c>
      <c r="G28" s="11">
        <v>43160</v>
      </c>
      <c r="H28" s="37" t="s">
        <v>136</v>
      </c>
      <c r="I28" s="37"/>
      <c r="J28" s="37">
        <v>2210</v>
      </c>
      <c r="K28" s="46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x14ac:dyDescent="0.25">
      <c r="A29" s="9" t="s">
        <v>137</v>
      </c>
      <c r="B29" s="9" t="s">
        <v>8</v>
      </c>
      <c r="C29" s="39">
        <v>400</v>
      </c>
      <c r="D29" s="37" t="s">
        <v>106</v>
      </c>
      <c r="E29" s="9">
        <v>2018</v>
      </c>
      <c r="F29" s="9" t="s">
        <v>43</v>
      </c>
      <c r="G29" s="11">
        <v>43160</v>
      </c>
      <c r="H29" s="37" t="s">
        <v>138</v>
      </c>
      <c r="I29" s="37"/>
      <c r="J29" s="37">
        <v>2210</v>
      </c>
      <c r="K29" s="46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ht="31.5" x14ac:dyDescent="0.25">
      <c r="A30" s="9" t="s">
        <v>139</v>
      </c>
      <c r="B30" s="9" t="s">
        <v>8</v>
      </c>
      <c r="C30" s="39">
        <v>1220</v>
      </c>
      <c r="D30" s="37" t="s">
        <v>106</v>
      </c>
      <c r="E30" s="9">
        <v>2018</v>
      </c>
      <c r="F30" s="9" t="s">
        <v>43</v>
      </c>
      <c r="G30" s="11">
        <v>43160</v>
      </c>
      <c r="H30" s="37" t="s">
        <v>140</v>
      </c>
      <c r="I30" s="37"/>
      <c r="J30" s="37">
        <v>2210</v>
      </c>
      <c r="K30" s="46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x14ac:dyDescent="0.25">
      <c r="A31" s="9" t="s">
        <v>201</v>
      </c>
      <c r="B31" s="9" t="s">
        <v>8</v>
      </c>
      <c r="C31" s="38">
        <v>21060</v>
      </c>
      <c r="D31" s="37" t="s">
        <v>106</v>
      </c>
      <c r="E31" s="9">
        <v>2018</v>
      </c>
      <c r="F31" s="9" t="s">
        <v>43</v>
      </c>
      <c r="G31" s="11">
        <v>43313</v>
      </c>
      <c r="H31" s="37" t="s">
        <v>202</v>
      </c>
      <c r="I31" s="37"/>
      <c r="J31" s="37">
        <v>2210</v>
      </c>
      <c r="K31" s="46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9" t="s">
        <v>203</v>
      </c>
      <c r="B32" s="9" t="s">
        <v>8</v>
      </c>
      <c r="C32" s="38">
        <v>8200</v>
      </c>
      <c r="D32" s="37" t="s">
        <v>106</v>
      </c>
      <c r="E32" s="9">
        <v>2018</v>
      </c>
      <c r="F32" s="9" t="s">
        <v>43</v>
      </c>
      <c r="G32" s="11">
        <v>43313</v>
      </c>
      <c r="H32" s="37" t="s">
        <v>204</v>
      </c>
      <c r="I32" s="37"/>
      <c r="J32" s="37">
        <v>2210</v>
      </c>
      <c r="K32" s="46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x14ac:dyDescent="0.25">
      <c r="A33" s="9" t="s">
        <v>141</v>
      </c>
      <c r="B33" s="9" t="s">
        <v>8</v>
      </c>
      <c r="C33" s="39">
        <v>5000</v>
      </c>
      <c r="D33" s="37" t="s">
        <v>106</v>
      </c>
      <c r="E33" s="9">
        <v>2018</v>
      </c>
      <c r="F33" s="9" t="s">
        <v>43</v>
      </c>
      <c r="G33" s="11">
        <v>43191</v>
      </c>
      <c r="H33" s="37" t="s">
        <v>142</v>
      </c>
      <c r="I33" s="37"/>
      <c r="J33" s="37">
        <v>2210</v>
      </c>
      <c r="K33" s="46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x14ac:dyDescent="0.25">
      <c r="A34" s="9" t="s">
        <v>143</v>
      </c>
      <c r="B34" s="9" t="s">
        <v>8</v>
      </c>
      <c r="C34" s="39">
        <f>2200+500</f>
        <v>2700</v>
      </c>
      <c r="D34" s="37" t="s">
        <v>106</v>
      </c>
      <c r="E34" s="9">
        <v>2018</v>
      </c>
      <c r="F34" s="9" t="s">
        <v>43</v>
      </c>
      <c r="G34" s="11">
        <v>43132</v>
      </c>
      <c r="H34" s="37" t="s">
        <v>144</v>
      </c>
      <c r="I34" s="37"/>
      <c r="J34" s="37">
        <v>2210</v>
      </c>
      <c r="K34" s="46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9" t="s">
        <v>145</v>
      </c>
      <c r="B35" s="9" t="s">
        <v>8</v>
      </c>
      <c r="C35" s="39">
        <v>360</v>
      </c>
      <c r="D35" s="37" t="s">
        <v>106</v>
      </c>
      <c r="E35" s="9">
        <v>2018</v>
      </c>
      <c r="F35" s="9" t="s">
        <v>43</v>
      </c>
      <c r="G35" s="11">
        <v>43160</v>
      </c>
      <c r="H35" s="37" t="s">
        <v>146</v>
      </c>
      <c r="I35" s="37"/>
      <c r="J35" s="37">
        <v>2210</v>
      </c>
      <c r="K35" s="46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x14ac:dyDescent="0.25">
      <c r="A36" s="9" t="s">
        <v>147</v>
      </c>
      <c r="B36" s="9" t="s">
        <v>8</v>
      </c>
      <c r="C36" s="39">
        <v>300</v>
      </c>
      <c r="D36" s="37" t="s">
        <v>106</v>
      </c>
      <c r="E36" s="9">
        <v>2018</v>
      </c>
      <c r="F36" s="9" t="s">
        <v>43</v>
      </c>
      <c r="G36" s="11">
        <v>43161</v>
      </c>
      <c r="H36" s="37" t="s">
        <v>148</v>
      </c>
      <c r="I36" s="37"/>
      <c r="J36" s="37">
        <v>2210</v>
      </c>
      <c r="K36" s="46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ht="31.5" x14ac:dyDescent="0.25">
      <c r="A37" s="9" t="s">
        <v>149</v>
      </c>
      <c r="B37" s="9" t="s">
        <v>8</v>
      </c>
      <c r="C37" s="39">
        <v>520</v>
      </c>
      <c r="D37" s="37" t="s">
        <v>106</v>
      </c>
      <c r="E37" s="9">
        <v>2018</v>
      </c>
      <c r="F37" s="9" t="s">
        <v>43</v>
      </c>
      <c r="G37" s="11">
        <v>43162</v>
      </c>
      <c r="H37" s="37" t="s">
        <v>151</v>
      </c>
      <c r="I37" s="37"/>
      <c r="J37" s="37">
        <v>2210</v>
      </c>
      <c r="K37" s="46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x14ac:dyDescent="0.25">
      <c r="A38" s="9" t="s">
        <v>271</v>
      </c>
      <c r="B38" s="9" t="s">
        <v>8</v>
      </c>
      <c r="C38" s="39">
        <v>300</v>
      </c>
      <c r="D38" s="37" t="s">
        <v>106</v>
      </c>
      <c r="E38" s="9">
        <v>2018</v>
      </c>
      <c r="F38" s="9" t="s">
        <v>43</v>
      </c>
      <c r="G38" s="11">
        <v>43435</v>
      </c>
      <c r="H38" s="37" t="s">
        <v>269</v>
      </c>
      <c r="I38" s="37"/>
      <c r="J38" s="37">
        <v>2210</v>
      </c>
      <c r="K38" s="46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9" t="s">
        <v>218</v>
      </c>
      <c r="B39" s="9" t="s">
        <v>8</v>
      </c>
      <c r="C39" s="39">
        <v>1150</v>
      </c>
      <c r="D39" s="37" t="s">
        <v>106</v>
      </c>
      <c r="E39" s="9">
        <v>2018</v>
      </c>
      <c r="F39" s="9" t="s">
        <v>43</v>
      </c>
      <c r="G39" s="11">
        <v>43160</v>
      </c>
      <c r="H39" s="37" t="s">
        <v>150</v>
      </c>
      <c r="I39" s="37"/>
      <c r="J39" s="37">
        <v>2210</v>
      </c>
      <c r="K39" s="46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x14ac:dyDescent="0.25">
      <c r="A40" s="9" t="s">
        <v>219</v>
      </c>
      <c r="B40" s="9" t="s">
        <v>8</v>
      </c>
      <c r="C40" s="39">
        <v>300</v>
      </c>
      <c r="D40" s="37" t="s">
        <v>106</v>
      </c>
      <c r="E40" s="9">
        <v>2018</v>
      </c>
      <c r="F40" s="9" t="s">
        <v>43</v>
      </c>
      <c r="G40" s="11">
        <v>43221</v>
      </c>
      <c r="H40" s="37" t="s">
        <v>152</v>
      </c>
      <c r="I40" s="37"/>
      <c r="J40" s="37">
        <v>2210</v>
      </c>
      <c r="K40" s="46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ht="31.5" x14ac:dyDescent="0.25">
      <c r="A41" s="9" t="s">
        <v>153</v>
      </c>
      <c r="B41" s="9" t="s">
        <v>8</v>
      </c>
      <c r="C41" s="39">
        <v>3300</v>
      </c>
      <c r="D41" s="37" t="s">
        <v>106</v>
      </c>
      <c r="E41" s="9">
        <v>2018</v>
      </c>
      <c r="F41" s="9" t="s">
        <v>43</v>
      </c>
      <c r="G41" s="11">
        <v>43132</v>
      </c>
      <c r="H41" s="37" t="s">
        <v>154</v>
      </c>
      <c r="I41" s="37"/>
      <c r="J41" s="37">
        <v>2210</v>
      </c>
      <c r="K41" s="46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ht="47.25" x14ac:dyDescent="0.25">
      <c r="A42" s="9" t="s">
        <v>260</v>
      </c>
      <c r="B42" s="9" t="s">
        <v>8</v>
      </c>
      <c r="C42" s="39">
        <v>3000</v>
      </c>
      <c r="D42" s="37" t="s">
        <v>106</v>
      </c>
      <c r="E42" s="9">
        <v>2018</v>
      </c>
      <c r="F42" s="9" t="s">
        <v>43</v>
      </c>
      <c r="G42" s="11">
        <v>43435</v>
      </c>
      <c r="H42" s="37" t="s">
        <v>261</v>
      </c>
      <c r="I42" s="37"/>
      <c r="J42" s="37">
        <v>2210</v>
      </c>
      <c r="K42" s="46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ht="63" x14ac:dyDescent="0.25">
      <c r="A43" s="9" t="s">
        <v>257</v>
      </c>
      <c r="B43" s="9" t="s">
        <v>8</v>
      </c>
      <c r="C43" s="39">
        <v>2650</v>
      </c>
      <c r="D43" s="37" t="s">
        <v>105</v>
      </c>
      <c r="E43" s="9">
        <v>2018</v>
      </c>
      <c r="F43" s="9" t="s">
        <v>43</v>
      </c>
      <c r="G43" s="11">
        <v>43101</v>
      </c>
      <c r="H43" s="37" t="s">
        <v>184</v>
      </c>
      <c r="I43" s="37"/>
      <c r="J43" s="37">
        <v>2210</v>
      </c>
      <c r="K43" s="46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37" t="s">
        <v>107</v>
      </c>
      <c r="B44" s="9" t="s">
        <v>8</v>
      </c>
      <c r="C44" s="39">
        <v>650</v>
      </c>
      <c r="D44" s="37" t="s">
        <v>105</v>
      </c>
      <c r="E44" s="9">
        <v>2018</v>
      </c>
      <c r="F44" s="9" t="s">
        <v>43</v>
      </c>
      <c r="G44" s="11">
        <v>43101</v>
      </c>
      <c r="H44" s="37" t="s">
        <v>131</v>
      </c>
      <c r="I44" s="37"/>
      <c r="J44" s="37">
        <v>2210</v>
      </c>
      <c r="K44" s="46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x14ac:dyDescent="0.25">
      <c r="A45" s="37" t="s">
        <v>108</v>
      </c>
      <c r="B45" s="9" t="s">
        <v>8</v>
      </c>
      <c r="C45" s="39">
        <v>500</v>
      </c>
      <c r="D45" s="37" t="s">
        <v>105</v>
      </c>
      <c r="E45" s="9">
        <v>2018</v>
      </c>
      <c r="F45" s="9" t="s">
        <v>43</v>
      </c>
      <c r="G45" s="11">
        <v>43101</v>
      </c>
      <c r="H45" s="37" t="s">
        <v>109</v>
      </c>
      <c r="I45" s="37"/>
      <c r="J45" s="37">
        <v>2210</v>
      </c>
      <c r="K45" s="46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x14ac:dyDescent="0.25">
      <c r="A46" s="37" t="s">
        <v>110</v>
      </c>
      <c r="B46" s="9" t="s">
        <v>8</v>
      </c>
      <c r="C46" s="39">
        <v>3250</v>
      </c>
      <c r="D46" s="37" t="s">
        <v>105</v>
      </c>
      <c r="E46" s="9">
        <v>2018</v>
      </c>
      <c r="F46" s="9" t="s">
        <v>43</v>
      </c>
      <c r="G46" s="11">
        <v>43101</v>
      </c>
      <c r="H46" s="37" t="s">
        <v>111</v>
      </c>
      <c r="I46" s="37"/>
      <c r="J46" s="37">
        <v>2210</v>
      </c>
      <c r="K46" s="46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x14ac:dyDescent="0.25">
      <c r="A47" s="37" t="s">
        <v>255</v>
      </c>
      <c r="B47" s="9" t="s">
        <v>8</v>
      </c>
      <c r="C47" s="39">
        <v>800</v>
      </c>
      <c r="D47" s="37" t="s">
        <v>105</v>
      </c>
      <c r="E47" s="9">
        <v>2018</v>
      </c>
      <c r="F47" s="9" t="s">
        <v>43</v>
      </c>
      <c r="G47" s="11">
        <v>43435</v>
      </c>
      <c r="H47" s="37" t="s">
        <v>256</v>
      </c>
      <c r="I47" s="37"/>
      <c r="J47" s="37">
        <v>2210</v>
      </c>
      <c r="K47" s="46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x14ac:dyDescent="0.25">
      <c r="A48" s="59" t="s">
        <v>235</v>
      </c>
      <c r="B48" s="60" t="s">
        <v>8</v>
      </c>
      <c r="C48" s="61">
        <v>610</v>
      </c>
      <c r="D48" s="59" t="s">
        <v>106</v>
      </c>
      <c r="E48" s="60">
        <v>2018</v>
      </c>
      <c r="F48" s="60" t="s">
        <v>43</v>
      </c>
      <c r="G48" s="62">
        <v>43344</v>
      </c>
      <c r="H48" s="59" t="s">
        <v>233</v>
      </c>
      <c r="I48" s="59"/>
      <c r="J48" s="59">
        <v>2210</v>
      </c>
      <c r="K48" s="46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s="67" customFormat="1" x14ac:dyDescent="0.25">
      <c r="A49" s="50" t="s">
        <v>250</v>
      </c>
      <c r="B49" s="45" t="s">
        <v>8</v>
      </c>
      <c r="C49" s="51">
        <v>7000</v>
      </c>
      <c r="D49" s="50" t="s">
        <v>106</v>
      </c>
      <c r="E49" s="45">
        <v>2018</v>
      </c>
      <c r="F49" s="45" t="s">
        <v>43</v>
      </c>
      <c r="G49" s="64">
        <v>43374</v>
      </c>
      <c r="H49" s="50" t="s">
        <v>233</v>
      </c>
      <c r="I49" s="50"/>
      <c r="J49" s="50">
        <v>2210</v>
      </c>
      <c r="K49" s="46"/>
      <c r="L49" s="46"/>
      <c r="M49" s="46"/>
      <c r="N49" s="65"/>
      <c r="O49" s="66"/>
      <c r="P49" s="66"/>
      <c r="Q49" s="66"/>
      <c r="R49" s="66"/>
      <c r="S49" s="66"/>
      <c r="T49" s="66"/>
      <c r="U49" s="66"/>
    </row>
    <row r="50" spans="1:21" x14ac:dyDescent="0.25">
      <c r="A50" s="37" t="s">
        <v>205</v>
      </c>
      <c r="B50" s="9" t="s">
        <v>8</v>
      </c>
      <c r="C50" s="38">
        <v>5600</v>
      </c>
      <c r="D50" s="37" t="s">
        <v>106</v>
      </c>
      <c r="E50" s="9">
        <v>2018</v>
      </c>
      <c r="F50" s="9" t="s">
        <v>43</v>
      </c>
      <c r="G50" s="11">
        <v>43282</v>
      </c>
      <c r="H50" s="37" t="s">
        <v>214</v>
      </c>
      <c r="I50" s="37"/>
      <c r="J50" s="37">
        <v>2210</v>
      </c>
      <c r="K50" s="46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ht="47.25" x14ac:dyDescent="0.25">
      <c r="A51" s="9" t="s">
        <v>251</v>
      </c>
      <c r="B51" s="37" t="s">
        <v>8</v>
      </c>
      <c r="C51" s="38">
        <v>2000</v>
      </c>
      <c r="D51" s="37" t="s">
        <v>106</v>
      </c>
      <c r="E51" s="9">
        <v>2018</v>
      </c>
      <c r="F51" s="9" t="s">
        <v>43</v>
      </c>
      <c r="G51" s="11">
        <v>43282</v>
      </c>
      <c r="H51" s="37" t="s">
        <v>206</v>
      </c>
      <c r="I51" s="37"/>
      <c r="J51" s="37">
        <v>2240</v>
      </c>
      <c r="K51" s="46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ht="31.5" x14ac:dyDescent="0.25">
      <c r="A52" s="60" t="s">
        <v>234</v>
      </c>
      <c r="B52" s="59" t="s">
        <v>8</v>
      </c>
      <c r="C52" s="61">
        <v>390</v>
      </c>
      <c r="D52" s="59" t="s">
        <v>106</v>
      </c>
      <c r="E52" s="59">
        <v>2018</v>
      </c>
      <c r="F52" s="60" t="s">
        <v>43</v>
      </c>
      <c r="G52" s="62">
        <v>43344</v>
      </c>
      <c r="H52" s="59" t="s">
        <v>236</v>
      </c>
      <c r="I52" s="59"/>
      <c r="J52" s="59">
        <v>2240</v>
      </c>
      <c r="K52" s="46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ht="31.5" x14ac:dyDescent="0.25">
      <c r="A53" s="9" t="s">
        <v>65</v>
      </c>
      <c r="B53" s="9" t="s">
        <v>8</v>
      </c>
      <c r="C53" s="39">
        <f>36000+9000-1184-3600-1500-1500+1000</f>
        <v>38216</v>
      </c>
      <c r="D53" s="37" t="s">
        <v>106</v>
      </c>
      <c r="E53" s="9">
        <v>2018</v>
      </c>
      <c r="F53" s="9" t="s">
        <v>43</v>
      </c>
      <c r="G53" s="11">
        <v>43104</v>
      </c>
      <c r="H53" s="37" t="s">
        <v>160</v>
      </c>
      <c r="I53" s="37"/>
      <c r="J53" s="37">
        <v>2240</v>
      </c>
      <c r="K53" s="46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ht="63" x14ac:dyDescent="0.25">
      <c r="A54" s="60" t="s">
        <v>270</v>
      </c>
      <c r="B54" s="59" t="s">
        <v>8</v>
      </c>
      <c r="C54" s="61">
        <f>11000+7500+3000</f>
        <v>21500</v>
      </c>
      <c r="D54" s="59" t="s">
        <v>106</v>
      </c>
      <c r="E54" s="59">
        <v>2018</v>
      </c>
      <c r="F54" s="60" t="s">
        <v>43</v>
      </c>
      <c r="G54" s="62">
        <v>43344</v>
      </c>
      <c r="H54" s="59" t="s">
        <v>209</v>
      </c>
      <c r="I54" s="59"/>
      <c r="J54" s="59">
        <v>2240</v>
      </c>
      <c r="K54" s="46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ht="31.5" x14ac:dyDescent="0.25">
      <c r="A55" s="9" t="s">
        <v>220</v>
      </c>
      <c r="B55" s="9" t="s">
        <v>8</v>
      </c>
      <c r="C55" s="39">
        <v>1470</v>
      </c>
      <c r="D55" s="37" t="s">
        <v>106</v>
      </c>
      <c r="E55" s="9">
        <v>2018</v>
      </c>
      <c r="F55" s="9" t="s">
        <v>43</v>
      </c>
      <c r="G55" s="11">
        <v>43105</v>
      </c>
      <c r="H55" s="37" t="s">
        <v>79</v>
      </c>
      <c r="I55" s="37"/>
      <c r="J55" s="37">
        <v>2240</v>
      </c>
      <c r="K55" s="46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9" t="s">
        <v>221</v>
      </c>
      <c r="B56" s="9" t="s">
        <v>8</v>
      </c>
      <c r="C56" s="39">
        <v>6480</v>
      </c>
      <c r="D56" s="37" t="s">
        <v>106</v>
      </c>
      <c r="E56" s="9">
        <v>2018</v>
      </c>
      <c r="F56" s="9" t="s">
        <v>43</v>
      </c>
      <c r="G56" s="11">
        <v>43106</v>
      </c>
      <c r="H56" s="37" t="s">
        <v>80</v>
      </c>
      <c r="I56" s="37"/>
      <c r="J56" s="37">
        <v>2240</v>
      </c>
      <c r="K56" s="46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x14ac:dyDescent="0.25">
      <c r="A57" s="54" t="s">
        <v>216</v>
      </c>
      <c r="B57" s="9" t="s">
        <v>8</v>
      </c>
      <c r="C57" s="39">
        <v>600</v>
      </c>
      <c r="D57" s="37" t="s">
        <v>106</v>
      </c>
      <c r="E57" s="9">
        <v>2018</v>
      </c>
      <c r="F57" s="9" t="s">
        <v>43</v>
      </c>
      <c r="G57" s="11">
        <v>43107</v>
      </c>
      <c r="H57" s="37" t="s">
        <v>80</v>
      </c>
      <c r="I57" s="37"/>
      <c r="J57" s="37">
        <v>2240</v>
      </c>
      <c r="K57" s="46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x14ac:dyDescent="0.25">
      <c r="A58" s="37" t="s">
        <v>217</v>
      </c>
      <c r="B58" s="9" t="s">
        <v>8</v>
      </c>
      <c r="C58" s="39">
        <v>7020</v>
      </c>
      <c r="D58" s="37" t="s">
        <v>106</v>
      </c>
      <c r="E58" s="9">
        <v>2018</v>
      </c>
      <c r="F58" s="9" t="s">
        <v>43</v>
      </c>
      <c r="G58" s="11">
        <v>43108</v>
      </c>
      <c r="H58" s="37" t="s">
        <v>81</v>
      </c>
      <c r="I58" s="37"/>
      <c r="J58" s="37">
        <v>2240</v>
      </c>
      <c r="K58" s="46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x14ac:dyDescent="0.25">
      <c r="A59" s="37" t="s">
        <v>222</v>
      </c>
      <c r="B59" s="9" t="s">
        <v>8</v>
      </c>
      <c r="C59" s="39">
        <f>1350+400</f>
        <v>1750</v>
      </c>
      <c r="D59" s="37" t="s">
        <v>106</v>
      </c>
      <c r="E59" s="9">
        <v>2018</v>
      </c>
      <c r="F59" s="9" t="s">
        <v>43</v>
      </c>
      <c r="G59" s="11">
        <v>43191</v>
      </c>
      <c r="H59" s="37" t="s">
        <v>158</v>
      </c>
      <c r="I59" s="37"/>
      <c r="J59" s="37">
        <v>2240</v>
      </c>
      <c r="K59" s="46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37" t="s">
        <v>223</v>
      </c>
      <c r="B60" s="9" t="s">
        <v>8</v>
      </c>
      <c r="C60" s="39">
        <v>360</v>
      </c>
      <c r="D60" s="37" t="s">
        <v>106</v>
      </c>
      <c r="E60" s="9">
        <v>2018</v>
      </c>
      <c r="F60" s="9" t="s">
        <v>43</v>
      </c>
      <c r="G60" s="11">
        <v>43252</v>
      </c>
      <c r="H60" s="37" t="s">
        <v>96</v>
      </c>
      <c r="I60" s="37"/>
      <c r="J60" s="37">
        <v>2240</v>
      </c>
      <c r="K60" s="46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ht="47.25" x14ac:dyDescent="0.25">
      <c r="A61" s="9" t="s">
        <v>210</v>
      </c>
      <c r="B61" s="9" t="s">
        <v>8</v>
      </c>
      <c r="C61" s="39">
        <f>18000+3600+7000</f>
        <v>28600</v>
      </c>
      <c r="D61" s="37" t="s">
        <v>106</v>
      </c>
      <c r="E61" s="9">
        <v>2018</v>
      </c>
      <c r="F61" s="9" t="s">
        <v>43</v>
      </c>
      <c r="G61" s="11">
        <v>43109</v>
      </c>
      <c r="H61" s="37" t="s">
        <v>155</v>
      </c>
      <c r="I61" s="37"/>
      <c r="J61" s="37">
        <v>2240</v>
      </c>
      <c r="K61" s="46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x14ac:dyDescent="0.25">
      <c r="A62" s="9" t="s">
        <v>224</v>
      </c>
      <c r="B62" s="9" t="s">
        <v>8</v>
      </c>
      <c r="C62" s="39">
        <v>1400</v>
      </c>
      <c r="D62" s="37" t="s">
        <v>106</v>
      </c>
      <c r="E62" s="9">
        <v>2018</v>
      </c>
      <c r="F62" s="9" t="s">
        <v>43</v>
      </c>
      <c r="G62" s="11">
        <v>43191</v>
      </c>
      <c r="H62" s="37" t="s">
        <v>97</v>
      </c>
      <c r="I62" s="37"/>
      <c r="J62" s="37">
        <v>2240</v>
      </c>
      <c r="K62" s="46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ht="31.5" x14ac:dyDescent="0.25">
      <c r="A63" s="9" t="s">
        <v>225</v>
      </c>
      <c r="B63" s="9" t="s">
        <v>8</v>
      </c>
      <c r="C63" s="39">
        <v>42000</v>
      </c>
      <c r="D63" s="37" t="s">
        <v>106</v>
      </c>
      <c r="E63" s="9">
        <v>2018</v>
      </c>
      <c r="F63" s="9" t="s">
        <v>43</v>
      </c>
      <c r="G63" s="11">
        <v>43110</v>
      </c>
      <c r="H63" s="37" t="s">
        <v>82</v>
      </c>
      <c r="I63" s="37"/>
      <c r="J63" s="37">
        <v>2240</v>
      </c>
      <c r="K63" s="46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ht="63" x14ac:dyDescent="0.25">
      <c r="A64" s="9" t="s">
        <v>211</v>
      </c>
      <c r="B64" s="9" t="s">
        <v>8</v>
      </c>
      <c r="C64" s="39">
        <f>440+186+100+1000+305</f>
        <v>2031</v>
      </c>
      <c r="D64" s="37" t="s">
        <v>106</v>
      </c>
      <c r="E64" s="9">
        <v>2018</v>
      </c>
      <c r="F64" s="9" t="s">
        <v>43</v>
      </c>
      <c r="G64" s="11">
        <v>43111</v>
      </c>
      <c r="H64" s="37" t="s">
        <v>104</v>
      </c>
      <c r="I64" s="37"/>
      <c r="J64" s="37">
        <v>2240</v>
      </c>
      <c r="K64" s="46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ht="47.25" x14ac:dyDescent="0.25">
      <c r="A65" s="9" t="s">
        <v>226</v>
      </c>
      <c r="B65" s="9" t="s">
        <v>8</v>
      </c>
      <c r="C65" s="39">
        <f>2750+998+400</f>
        <v>4148</v>
      </c>
      <c r="D65" s="37" t="s">
        <v>106</v>
      </c>
      <c r="E65" s="9">
        <v>2018</v>
      </c>
      <c r="F65" s="9" t="s">
        <v>43</v>
      </c>
      <c r="G65" s="11">
        <v>43112</v>
      </c>
      <c r="H65" s="37" t="s">
        <v>84</v>
      </c>
      <c r="I65" s="37"/>
      <c r="J65" s="37">
        <v>2240</v>
      </c>
      <c r="K65" s="46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x14ac:dyDescent="0.25">
      <c r="A66" s="9" t="s">
        <v>66</v>
      </c>
      <c r="B66" s="9" t="s">
        <v>8</v>
      </c>
      <c r="C66" s="39">
        <v>42845</v>
      </c>
      <c r="D66" s="37" t="s">
        <v>106</v>
      </c>
      <c r="E66" s="9">
        <v>2018</v>
      </c>
      <c r="F66" s="9" t="s">
        <v>43</v>
      </c>
      <c r="G66" s="11">
        <v>43113</v>
      </c>
      <c r="H66" s="37" t="s">
        <v>84</v>
      </c>
      <c r="I66" s="37"/>
      <c r="J66" s="37">
        <v>2240</v>
      </c>
      <c r="K66" s="46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9" t="s">
        <v>67</v>
      </c>
      <c r="B67" s="9" t="s">
        <v>8</v>
      </c>
      <c r="C67" s="39">
        <v>6720</v>
      </c>
      <c r="D67" s="37" t="s">
        <v>106</v>
      </c>
      <c r="E67" s="9">
        <v>2018</v>
      </c>
      <c r="F67" s="9" t="s">
        <v>43</v>
      </c>
      <c r="G67" s="11">
        <v>43114</v>
      </c>
      <c r="H67" s="37" t="s">
        <v>83</v>
      </c>
      <c r="I67" s="37"/>
      <c r="J67" s="37">
        <v>2240</v>
      </c>
      <c r="K67" s="46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x14ac:dyDescent="0.25">
      <c r="A68" s="40" t="s">
        <v>68</v>
      </c>
      <c r="B68" s="30" t="s">
        <v>8</v>
      </c>
      <c r="C68" s="41">
        <f>84000-1500-1000-2055-10200</f>
        <v>69245</v>
      </c>
      <c r="D68" s="40" t="s">
        <v>106</v>
      </c>
      <c r="E68" s="30">
        <v>2018</v>
      </c>
      <c r="F68" s="30" t="s">
        <v>58</v>
      </c>
      <c r="G68" s="31">
        <v>43115</v>
      </c>
      <c r="H68" s="40" t="s">
        <v>92</v>
      </c>
      <c r="I68" s="40"/>
      <c r="J68" s="40">
        <v>2240</v>
      </c>
      <c r="K68" s="46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ht="47.25" x14ac:dyDescent="0.25">
      <c r="A69" s="30" t="s">
        <v>69</v>
      </c>
      <c r="B69" s="30" t="s">
        <v>8</v>
      </c>
      <c r="C69" s="41">
        <f>100000+66000</f>
        <v>166000</v>
      </c>
      <c r="D69" s="40" t="s">
        <v>106</v>
      </c>
      <c r="E69" s="30">
        <v>2018</v>
      </c>
      <c r="F69" s="30" t="s">
        <v>58</v>
      </c>
      <c r="G69" s="31">
        <v>43116</v>
      </c>
      <c r="H69" s="40" t="s">
        <v>93</v>
      </c>
      <c r="I69" s="40"/>
      <c r="J69" s="40">
        <v>2240</v>
      </c>
      <c r="K69" s="46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x14ac:dyDescent="0.25">
      <c r="A70" s="9" t="s">
        <v>227</v>
      </c>
      <c r="B70" s="9" t="s">
        <v>8</v>
      </c>
      <c r="C70" s="39">
        <v>600</v>
      </c>
      <c r="D70" s="37" t="s">
        <v>106</v>
      </c>
      <c r="E70" s="9">
        <v>2018</v>
      </c>
      <c r="F70" s="9" t="s">
        <v>43</v>
      </c>
      <c r="G70" s="11">
        <v>43132</v>
      </c>
      <c r="H70" s="37" t="s">
        <v>156</v>
      </c>
      <c r="I70" s="37"/>
      <c r="J70" s="37">
        <v>2240</v>
      </c>
      <c r="K70" s="46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ht="47.25" x14ac:dyDescent="0.25">
      <c r="A71" s="30" t="s">
        <v>70</v>
      </c>
      <c r="B71" s="30" t="s">
        <v>8</v>
      </c>
      <c r="C71" s="41">
        <f>72000+36000-72000</f>
        <v>36000</v>
      </c>
      <c r="D71" s="40" t="s">
        <v>106</v>
      </c>
      <c r="E71" s="30">
        <v>2018</v>
      </c>
      <c r="F71" s="30" t="s">
        <v>58</v>
      </c>
      <c r="G71" s="31">
        <v>43117</v>
      </c>
      <c r="H71" s="40" t="s">
        <v>157</v>
      </c>
      <c r="I71" s="40"/>
      <c r="J71" s="40">
        <v>2240</v>
      </c>
      <c r="K71" s="46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ht="31.5" x14ac:dyDescent="0.25">
      <c r="A72" s="9" t="s">
        <v>228</v>
      </c>
      <c r="B72" s="9" t="s">
        <v>8</v>
      </c>
      <c r="C72" s="39">
        <v>15100</v>
      </c>
      <c r="D72" s="37" t="s">
        <v>106</v>
      </c>
      <c r="E72" s="9">
        <v>2018</v>
      </c>
      <c r="F72" s="9" t="s">
        <v>43</v>
      </c>
      <c r="G72" s="11">
        <v>43221</v>
      </c>
      <c r="H72" s="37" t="s">
        <v>91</v>
      </c>
      <c r="I72" s="37"/>
      <c r="J72" s="37">
        <v>2240</v>
      </c>
      <c r="K72" s="46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ht="31.5" x14ac:dyDescent="0.25">
      <c r="A73" s="9" t="s">
        <v>99</v>
      </c>
      <c r="B73" s="9" t="s">
        <v>8</v>
      </c>
      <c r="C73" s="39">
        <f>28200+1750</f>
        <v>29950</v>
      </c>
      <c r="D73" s="37" t="s">
        <v>106</v>
      </c>
      <c r="E73" s="9">
        <v>2018</v>
      </c>
      <c r="F73" s="9" t="s">
        <v>43</v>
      </c>
      <c r="G73" s="11">
        <v>43191</v>
      </c>
      <c r="H73" s="37" t="s">
        <v>98</v>
      </c>
      <c r="I73" s="37"/>
      <c r="J73" s="37">
        <v>2240</v>
      </c>
      <c r="K73" s="46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x14ac:dyDescent="0.25">
      <c r="A74" s="9" t="s">
        <v>229</v>
      </c>
      <c r="B74" s="9" t="s">
        <v>8</v>
      </c>
      <c r="C74" s="39">
        <v>600</v>
      </c>
      <c r="D74" s="37" t="s">
        <v>106</v>
      </c>
      <c r="E74" s="9">
        <v>2018</v>
      </c>
      <c r="F74" s="9" t="s">
        <v>43</v>
      </c>
      <c r="G74" s="11">
        <v>43405</v>
      </c>
      <c r="H74" s="37" t="s">
        <v>161</v>
      </c>
      <c r="I74" s="37"/>
      <c r="J74" s="37">
        <v>2240</v>
      </c>
      <c r="K74" s="46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ht="47.25" x14ac:dyDescent="0.25">
      <c r="A75" s="9" t="s">
        <v>230</v>
      </c>
      <c r="B75" s="9" t="s">
        <v>8</v>
      </c>
      <c r="C75" s="39">
        <f>755+1200+2000</f>
        <v>3955</v>
      </c>
      <c r="D75" s="37" t="s">
        <v>106</v>
      </c>
      <c r="E75" s="9">
        <v>2018</v>
      </c>
      <c r="F75" s="9" t="s">
        <v>43</v>
      </c>
      <c r="G75" s="11">
        <v>43191</v>
      </c>
      <c r="H75" s="37" t="s">
        <v>100</v>
      </c>
      <c r="I75" s="37"/>
      <c r="J75" s="37">
        <v>2240</v>
      </c>
      <c r="K75" s="46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ht="31.5" x14ac:dyDescent="0.25">
      <c r="A76" s="9" t="s">
        <v>266</v>
      </c>
      <c r="B76" s="9" t="s">
        <v>8</v>
      </c>
      <c r="C76" s="39">
        <v>3200</v>
      </c>
      <c r="D76" s="37" t="s">
        <v>106</v>
      </c>
      <c r="E76" s="9">
        <v>2018</v>
      </c>
      <c r="F76" s="9" t="s">
        <v>43</v>
      </c>
      <c r="G76" s="11">
        <v>43435</v>
      </c>
      <c r="H76" s="37" t="s">
        <v>267</v>
      </c>
      <c r="I76" s="37"/>
      <c r="J76" s="37">
        <v>2240</v>
      </c>
      <c r="K76" s="46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ht="47.25" x14ac:dyDescent="0.25">
      <c r="A77" s="60" t="s">
        <v>215</v>
      </c>
      <c r="B77" s="60" t="s">
        <v>8</v>
      </c>
      <c r="C77" s="61">
        <f>6000+240-2500+5400</f>
        <v>9140</v>
      </c>
      <c r="D77" s="59" t="s">
        <v>112</v>
      </c>
      <c r="E77" s="60">
        <v>2018</v>
      </c>
      <c r="F77" s="60" t="s">
        <v>43</v>
      </c>
      <c r="G77" s="62">
        <v>43344</v>
      </c>
      <c r="H77" s="59" t="s">
        <v>101</v>
      </c>
      <c r="I77" s="59"/>
      <c r="J77" s="59">
        <v>2240</v>
      </c>
      <c r="K77" s="46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ht="63" x14ac:dyDescent="0.25">
      <c r="A78" s="68" t="s">
        <v>258</v>
      </c>
      <c r="B78" s="68" t="s">
        <v>8</v>
      </c>
      <c r="C78" s="39">
        <v>7000</v>
      </c>
      <c r="D78" s="69" t="s">
        <v>105</v>
      </c>
      <c r="E78" s="68">
        <v>2018</v>
      </c>
      <c r="F78" s="68" t="s">
        <v>43</v>
      </c>
      <c r="G78" s="70">
        <v>43405</v>
      </c>
      <c r="H78" s="69" t="s">
        <v>259</v>
      </c>
      <c r="I78" s="69"/>
      <c r="J78" s="69">
        <v>2240</v>
      </c>
      <c r="K78" s="46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ht="94.5" x14ac:dyDescent="0.25">
      <c r="A79" s="60" t="s">
        <v>207</v>
      </c>
      <c r="B79" s="59" t="s">
        <v>8</v>
      </c>
      <c r="C79" s="61">
        <f>20000-10000-8500</f>
        <v>1500</v>
      </c>
      <c r="D79" s="59" t="s">
        <v>106</v>
      </c>
      <c r="E79" s="59">
        <v>2018</v>
      </c>
      <c r="F79" s="60" t="s">
        <v>43</v>
      </c>
      <c r="G79" s="62">
        <v>43344</v>
      </c>
      <c r="H79" s="59" t="s">
        <v>208</v>
      </c>
      <c r="I79" s="59"/>
      <c r="J79" s="59">
        <v>2240</v>
      </c>
      <c r="K79" s="46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ht="94.5" x14ac:dyDescent="0.25">
      <c r="A80" s="60" t="s">
        <v>237</v>
      </c>
      <c r="B80" s="59" t="s">
        <v>8</v>
      </c>
      <c r="C80" s="61">
        <v>10200</v>
      </c>
      <c r="D80" s="59" t="s">
        <v>106</v>
      </c>
      <c r="E80" s="59">
        <v>2018</v>
      </c>
      <c r="F80" s="60" t="s">
        <v>43</v>
      </c>
      <c r="G80" s="62">
        <v>43345</v>
      </c>
      <c r="H80" s="59" t="s">
        <v>238</v>
      </c>
      <c r="I80" s="59"/>
      <c r="J80" s="59">
        <v>2240</v>
      </c>
      <c r="K80" s="46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s="67" customFormat="1" ht="47.25" x14ac:dyDescent="0.25">
      <c r="A81" s="45" t="s">
        <v>245</v>
      </c>
      <c r="B81" s="50" t="s">
        <v>8</v>
      </c>
      <c r="C81" s="51">
        <v>12400</v>
      </c>
      <c r="D81" s="50" t="s">
        <v>106</v>
      </c>
      <c r="E81" s="50">
        <v>2018</v>
      </c>
      <c r="F81" s="45" t="s">
        <v>43</v>
      </c>
      <c r="G81" s="64">
        <v>43374</v>
      </c>
      <c r="H81" s="50" t="s">
        <v>244</v>
      </c>
      <c r="I81" s="50"/>
      <c r="J81" s="50">
        <v>2240</v>
      </c>
      <c r="K81" s="46"/>
      <c r="L81" s="46"/>
      <c r="M81" s="46"/>
      <c r="N81" s="65"/>
      <c r="O81" s="66"/>
      <c r="P81" s="66"/>
      <c r="Q81" s="66"/>
      <c r="R81" s="66"/>
      <c r="S81" s="66"/>
      <c r="T81" s="66"/>
      <c r="U81" s="66"/>
    </row>
    <row r="82" spans="1:21" ht="63" x14ac:dyDescent="0.25">
      <c r="A82" s="45" t="s">
        <v>240</v>
      </c>
      <c r="B82" s="50" t="s">
        <v>8</v>
      </c>
      <c r="C82" s="51">
        <v>7680</v>
      </c>
      <c r="D82" s="50" t="s">
        <v>106</v>
      </c>
      <c r="E82" s="50">
        <v>2018</v>
      </c>
      <c r="F82" s="45" t="s">
        <v>43</v>
      </c>
      <c r="G82" s="64">
        <v>43374</v>
      </c>
      <c r="H82" s="50" t="s">
        <v>239</v>
      </c>
      <c r="I82" s="50"/>
      <c r="J82" s="50">
        <v>2240</v>
      </c>
      <c r="K82" s="46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94.5" x14ac:dyDescent="0.25">
      <c r="A83" s="9" t="s">
        <v>246</v>
      </c>
      <c r="B83" s="9" t="s">
        <v>8</v>
      </c>
      <c r="C83" s="39">
        <f>668+2400+2000</f>
        <v>5068</v>
      </c>
      <c r="D83" s="37" t="s">
        <v>106</v>
      </c>
      <c r="E83" s="9">
        <v>2018</v>
      </c>
      <c r="F83" s="9" t="s">
        <v>43</v>
      </c>
      <c r="G83" s="11">
        <v>43374</v>
      </c>
      <c r="H83" s="37" t="s">
        <v>189</v>
      </c>
      <c r="I83" s="37"/>
      <c r="J83" s="37">
        <v>2240</v>
      </c>
      <c r="K83" s="46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78.75" x14ac:dyDescent="0.25">
      <c r="A84" s="9" t="s">
        <v>191</v>
      </c>
      <c r="B84" s="9" t="s">
        <v>8</v>
      </c>
      <c r="C84" s="39">
        <f>132+1000+2500</f>
        <v>3632</v>
      </c>
      <c r="D84" s="37" t="s">
        <v>106</v>
      </c>
      <c r="E84" s="9">
        <v>2018</v>
      </c>
      <c r="F84" s="9" t="s">
        <v>43</v>
      </c>
      <c r="G84" s="11">
        <v>43221</v>
      </c>
      <c r="H84" s="37" t="s">
        <v>190</v>
      </c>
      <c r="I84" s="37"/>
      <c r="J84" s="37">
        <v>2240</v>
      </c>
      <c r="K84" s="46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ht="47.25" x14ac:dyDescent="0.25">
      <c r="A85" s="30" t="s">
        <v>71</v>
      </c>
      <c r="B85" s="30" t="s">
        <v>8</v>
      </c>
      <c r="C85" s="41">
        <f>41520+4980+1000</f>
        <v>47500</v>
      </c>
      <c r="D85" s="40" t="s">
        <v>106</v>
      </c>
      <c r="E85" s="30">
        <v>2018</v>
      </c>
      <c r="F85" s="30" t="s">
        <v>58</v>
      </c>
      <c r="G85" s="31">
        <v>43374</v>
      </c>
      <c r="H85" s="40" t="s">
        <v>89</v>
      </c>
      <c r="I85" s="40"/>
      <c r="J85" s="40">
        <v>2240</v>
      </c>
      <c r="K85" s="46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ht="31.5" x14ac:dyDescent="0.25">
      <c r="A86" s="9" t="s">
        <v>72</v>
      </c>
      <c r="B86" s="9" t="s">
        <v>8</v>
      </c>
      <c r="C86" s="39">
        <f>1860+400</f>
        <v>2260</v>
      </c>
      <c r="D86" s="37" t="s">
        <v>106</v>
      </c>
      <c r="E86" s="9">
        <v>2018</v>
      </c>
      <c r="F86" s="9" t="s">
        <v>43</v>
      </c>
      <c r="G86" s="11">
        <v>43120</v>
      </c>
      <c r="H86" s="37" t="s">
        <v>90</v>
      </c>
      <c r="I86" s="37"/>
      <c r="J86" s="37">
        <v>2240</v>
      </c>
      <c r="K86" s="46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x14ac:dyDescent="0.25">
      <c r="A87" s="40" t="s">
        <v>73</v>
      </c>
      <c r="B87" s="30" t="s">
        <v>8</v>
      </c>
      <c r="C87" s="41">
        <f>62550+4500+3600</f>
        <v>70650</v>
      </c>
      <c r="D87" s="40" t="s">
        <v>106</v>
      </c>
      <c r="E87" s="30">
        <v>2018</v>
      </c>
      <c r="F87" s="30" t="s">
        <v>58</v>
      </c>
      <c r="G87" s="31">
        <v>43121</v>
      </c>
      <c r="H87" s="40" t="s">
        <v>159</v>
      </c>
      <c r="I87" s="40"/>
      <c r="J87" s="40">
        <v>2240</v>
      </c>
      <c r="K87" s="46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37" t="s">
        <v>175</v>
      </c>
      <c r="B88" s="9" t="s">
        <v>8</v>
      </c>
      <c r="C88" s="39">
        <v>10</v>
      </c>
      <c r="D88" s="37" t="s">
        <v>106</v>
      </c>
      <c r="E88" s="9">
        <v>2018</v>
      </c>
      <c r="F88" s="9" t="s">
        <v>43</v>
      </c>
      <c r="G88" s="11">
        <v>43191</v>
      </c>
      <c r="H88" s="37" t="s">
        <v>103</v>
      </c>
      <c r="I88" s="37"/>
      <c r="J88" s="37">
        <v>2240</v>
      </c>
      <c r="K88" s="46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40" t="s">
        <v>74</v>
      </c>
      <c r="B89" s="30" t="s">
        <v>8</v>
      </c>
      <c r="C89" s="41">
        <f>60200+7000+3000</f>
        <v>70200</v>
      </c>
      <c r="D89" s="40" t="s">
        <v>106</v>
      </c>
      <c r="E89" s="30">
        <v>2018</v>
      </c>
      <c r="F89" s="30" t="s">
        <v>58</v>
      </c>
      <c r="G89" s="31">
        <v>43122</v>
      </c>
      <c r="H89" s="40" t="s">
        <v>88</v>
      </c>
      <c r="I89" s="40"/>
      <c r="J89" s="40">
        <v>2271</v>
      </c>
      <c r="K89" s="46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37" t="s">
        <v>94</v>
      </c>
      <c r="B90" s="9" t="s">
        <v>8</v>
      </c>
      <c r="C90" s="39">
        <f>4200+3500+1000</f>
        <v>8700</v>
      </c>
      <c r="D90" s="37" t="s">
        <v>106</v>
      </c>
      <c r="E90" s="9">
        <v>2018</v>
      </c>
      <c r="F90" s="9" t="s">
        <v>43</v>
      </c>
      <c r="G90" s="11">
        <v>43123</v>
      </c>
      <c r="H90" s="37" t="s">
        <v>264</v>
      </c>
      <c r="I90" s="37"/>
      <c r="J90" s="37">
        <v>2272</v>
      </c>
      <c r="K90" s="46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37" t="s">
        <v>76</v>
      </c>
      <c r="B91" s="9" t="s">
        <v>8</v>
      </c>
      <c r="C91" s="39">
        <v>400</v>
      </c>
      <c r="D91" s="37" t="s">
        <v>106</v>
      </c>
      <c r="E91" s="9">
        <v>2018</v>
      </c>
      <c r="F91" s="9" t="s">
        <v>43</v>
      </c>
      <c r="G91" s="11">
        <v>43124</v>
      </c>
      <c r="H91" s="37" t="s">
        <v>85</v>
      </c>
      <c r="I91" s="37"/>
      <c r="J91" s="37">
        <v>2272</v>
      </c>
      <c r="K91" s="46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37" t="s">
        <v>75</v>
      </c>
      <c r="B92" s="9" t="s">
        <v>8</v>
      </c>
      <c r="C92" s="39">
        <f>5600+4050</f>
        <v>9650</v>
      </c>
      <c r="D92" s="37" t="s">
        <v>106</v>
      </c>
      <c r="E92" s="9">
        <v>2018</v>
      </c>
      <c r="F92" s="9" t="s">
        <v>43</v>
      </c>
      <c r="G92" s="11">
        <v>43125</v>
      </c>
      <c r="H92" s="37" t="s">
        <v>86</v>
      </c>
      <c r="I92" s="37"/>
      <c r="J92" s="37">
        <v>2272</v>
      </c>
      <c r="K92" s="46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40" t="s">
        <v>77</v>
      </c>
      <c r="B93" s="30" t="s">
        <v>8</v>
      </c>
      <c r="C93" s="41">
        <f>88600+13000+13000</f>
        <v>114600</v>
      </c>
      <c r="D93" s="40" t="s">
        <v>106</v>
      </c>
      <c r="E93" s="40">
        <v>2018</v>
      </c>
      <c r="F93" s="30" t="s">
        <v>58</v>
      </c>
      <c r="G93" s="42">
        <v>43374</v>
      </c>
      <c r="H93" s="40" t="s">
        <v>87</v>
      </c>
      <c r="I93" s="40"/>
      <c r="J93" s="40">
        <v>2273</v>
      </c>
      <c r="K93" s="46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x14ac:dyDescent="0.25">
      <c r="A94" s="37" t="s">
        <v>102</v>
      </c>
      <c r="B94" s="37" t="s">
        <v>8</v>
      </c>
      <c r="C94" s="39">
        <f>4500+3700+2500-1500</f>
        <v>9200</v>
      </c>
      <c r="D94" s="37" t="s">
        <v>106</v>
      </c>
      <c r="E94" s="37">
        <v>2018</v>
      </c>
      <c r="F94" s="9" t="s">
        <v>43</v>
      </c>
      <c r="G94" s="43">
        <v>43132</v>
      </c>
      <c r="H94" s="37" t="s">
        <v>254</v>
      </c>
      <c r="I94" s="37"/>
      <c r="J94" s="37">
        <v>2282</v>
      </c>
      <c r="K94" s="46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ht="31.5" x14ac:dyDescent="0.25">
      <c r="A95" s="50" t="s">
        <v>185</v>
      </c>
      <c r="B95" s="50" t="s">
        <v>8</v>
      </c>
      <c r="C95" s="51">
        <f>25000+16000-7550</f>
        <v>33450</v>
      </c>
      <c r="D95" s="45" t="s">
        <v>212</v>
      </c>
      <c r="E95" s="50">
        <v>2018</v>
      </c>
      <c r="F95" s="9" t="s">
        <v>43</v>
      </c>
      <c r="G95" s="52">
        <v>43160</v>
      </c>
      <c r="H95" s="50" t="s">
        <v>186</v>
      </c>
      <c r="I95" s="50"/>
      <c r="J95" s="50">
        <v>3110</v>
      </c>
      <c r="K95" s="46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ht="31.5" x14ac:dyDescent="0.25">
      <c r="A96" s="40" t="s">
        <v>213</v>
      </c>
      <c r="B96" s="40" t="s">
        <v>8</v>
      </c>
      <c r="C96" s="47">
        <f>13000-2500</f>
        <v>10500</v>
      </c>
      <c r="D96" s="30" t="s">
        <v>212</v>
      </c>
      <c r="E96" s="40">
        <v>2018</v>
      </c>
      <c r="F96" s="48" t="s">
        <v>58</v>
      </c>
      <c r="G96" s="31">
        <v>43282</v>
      </c>
      <c r="H96" s="48" t="s">
        <v>95</v>
      </c>
      <c r="I96" s="49"/>
      <c r="J96" s="40">
        <v>3110</v>
      </c>
      <c r="K96" s="46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37" t="s">
        <v>162</v>
      </c>
      <c r="B97" s="37" t="s">
        <v>8</v>
      </c>
      <c r="C97" s="39">
        <v>30000</v>
      </c>
      <c r="D97" s="37" t="s">
        <v>164</v>
      </c>
      <c r="E97" s="37">
        <v>2018</v>
      </c>
      <c r="F97" s="9" t="s">
        <v>43</v>
      </c>
      <c r="G97" s="43">
        <v>43132</v>
      </c>
      <c r="H97" s="37" t="s">
        <v>163</v>
      </c>
      <c r="I97" s="37"/>
      <c r="J97" s="37">
        <v>2210</v>
      </c>
      <c r="K97" s="46"/>
      <c r="L97" s="24"/>
      <c r="M97" s="24"/>
      <c r="N97" s="26"/>
      <c r="O97" s="21"/>
      <c r="P97" s="21"/>
      <c r="Q97" s="21"/>
      <c r="R97" s="21"/>
      <c r="S97" s="21"/>
      <c r="T97" s="21"/>
      <c r="U97" s="21"/>
    </row>
    <row r="98" spans="1:21" ht="31.5" x14ac:dyDescent="0.25">
      <c r="A98" s="9" t="s">
        <v>165</v>
      </c>
      <c r="B98" s="37" t="s">
        <v>8</v>
      </c>
      <c r="C98" s="39">
        <v>9900</v>
      </c>
      <c r="D98" s="37" t="s">
        <v>164</v>
      </c>
      <c r="E98" s="37">
        <v>2018</v>
      </c>
      <c r="F98" s="9" t="s">
        <v>43</v>
      </c>
      <c r="G98" s="43">
        <v>43132</v>
      </c>
      <c r="H98" s="37" t="s">
        <v>166</v>
      </c>
      <c r="I98" s="37"/>
      <c r="J98" s="37">
        <v>2210</v>
      </c>
      <c r="K98" s="46"/>
      <c r="L98" s="24"/>
      <c r="M98" s="24"/>
      <c r="N98" s="26"/>
      <c r="O98" s="21"/>
      <c r="P98" s="21"/>
      <c r="Q98" s="21"/>
      <c r="R98" s="21"/>
      <c r="S98" s="21"/>
      <c r="T98" s="21"/>
      <c r="U98" s="21"/>
    </row>
    <row r="99" spans="1:21" ht="31.5" x14ac:dyDescent="0.25">
      <c r="A99" s="9" t="s">
        <v>265</v>
      </c>
      <c r="B99" s="37" t="s">
        <v>8</v>
      </c>
      <c r="C99" s="39">
        <f>1000+4000-4000</f>
        <v>1000</v>
      </c>
      <c r="D99" s="37" t="s">
        <v>164</v>
      </c>
      <c r="E99" s="37">
        <v>2018</v>
      </c>
      <c r="F99" s="9" t="s">
        <v>43</v>
      </c>
      <c r="G99" s="43">
        <v>43160</v>
      </c>
      <c r="H99" s="37" t="s">
        <v>167</v>
      </c>
      <c r="I99" s="37"/>
      <c r="J99" s="37">
        <v>2210</v>
      </c>
      <c r="K99" s="46"/>
      <c r="L99" s="24"/>
      <c r="M99" s="24"/>
      <c r="N99" s="26"/>
      <c r="O99" s="21"/>
      <c r="P99" s="21"/>
      <c r="Q99" s="21"/>
      <c r="R99" s="21"/>
      <c r="S99" s="21"/>
      <c r="T99" s="21"/>
      <c r="U99" s="21"/>
    </row>
    <row r="100" spans="1:21" x14ac:dyDescent="0.25">
      <c r="A100" s="59" t="s">
        <v>168</v>
      </c>
      <c r="B100" s="59" t="s">
        <v>8</v>
      </c>
      <c r="C100" s="61">
        <v>4500</v>
      </c>
      <c r="D100" s="59" t="s">
        <v>164</v>
      </c>
      <c r="E100" s="59">
        <v>2018</v>
      </c>
      <c r="F100" s="60" t="s">
        <v>43</v>
      </c>
      <c r="G100" s="63">
        <v>43344</v>
      </c>
      <c r="H100" s="59" t="s">
        <v>169</v>
      </c>
      <c r="I100" s="59"/>
      <c r="J100" s="59">
        <v>2210</v>
      </c>
      <c r="K100" s="46"/>
      <c r="L100" s="24"/>
      <c r="M100" s="24"/>
      <c r="N100" s="26"/>
      <c r="O100" s="21"/>
      <c r="P100" s="21"/>
      <c r="Q100" s="21"/>
      <c r="R100" s="21"/>
      <c r="S100" s="21"/>
      <c r="T100" s="21"/>
      <c r="U100" s="21"/>
    </row>
    <row r="101" spans="1:21" x14ac:dyDescent="0.25">
      <c r="A101" s="37" t="s">
        <v>170</v>
      </c>
      <c r="B101" s="37" t="s">
        <v>8</v>
      </c>
      <c r="C101" s="39">
        <f>7000+7000</f>
        <v>14000</v>
      </c>
      <c r="D101" s="37" t="s">
        <v>164</v>
      </c>
      <c r="E101" s="37">
        <v>2018</v>
      </c>
      <c r="F101" s="9" t="s">
        <v>43</v>
      </c>
      <c r="G101" s="43">
        <v>43132</v>
      </c>
      <c r="H101" s="37" t="s">
        <v>171</v>
      </c>
      <c r="I101" s="37"/>
      <c r="J101" s="37">
        <v>2210</v>
      </c>
      <c r="K101" s="46"/>
      <c r="L101" s="24"/>
      <c r="M101" s="24"/>
      <c r="N101" s="26"/>
      <c r="O101" s="21"/>
      <c r="P101" s="21"/>
      <c r="Q101" s="21"/>
      <c r="R101" s="21"/>
      <c r="S101" s="21"/>
      <c r="T101" s="21"/>
      <c r="U101" s="21"/>
    </row>
    <row r="102" spans="1:21" x14ac:dyDescent="0.25">
      <c r="A102" s="37" t="s">
        <v>172</v>
      </c>
      <c r="B102" s="37" t="s">
        <v>8</v>
      </c>
      <c r="C102" s="39">
        <f>13500-11000-2500</f>
        <v>0</v>
      </c>
      <c r="D102" s="37" t="s">
        <v>164</v>
      </c>
      <c r="E102" s="37">
        <v>2018</v>
      </c>
      <c r="F102" s="9" t="s">
        <v>43</v>
      </c>
      <c r="G102" s="43">
        <v>43221</v>
      </c>
      <c r="H102" s="37" t="s">
        <v>173</v>
      </c>
      <c r="I102" s="37"/>
      <c r="J102" s="37">
        <v>2240</v>
      </c>
      <c r="K102" s="46"/>
      <c r="L102" s="24"/>
      <c r="M102" s="24"/>
      <c r="N102" s="26"/>
      <c r="O102" s="21"/>
      <c r="P102" s="21"/>
      <c r="Q102" s="21"/>
      <c r="R102" s="21"/>
      <c r="S102" s="21"/>
      <c r="T102" s="21"/>
      <c r="U102" s="21"/>
    </row>
    <row r="103" spans="1:21" x14ac:dyDescent="0.25">
      <c r="A103" s="37" t="s">
        <v>247</v>
      </c>
      <c r="B103" s="37" t="s">
        <v>8</v>
      </c>
      <c r="C103" s="39">
        <f>7500+4000-4000+4000</f>
        <v>11500</v>
      </c>
      <c r="D103" s="37" t="s">
        <v>164</v>
      </c>
      <c r="E103" s="37">
        <v>2018</v>
      </c>
      <c r="F103" s="9" t="s">
        <v>43</v>
      </c>
      <c r="G103" s="43">
        <v>43132</v>
      </c>
      <c r="H103" s="37" t="s">
        <v>174</v>
      </c>
      <c r="I103" s="37"/>
      <c r="J103" s="37">
        <v>2240</v>
      </c>
      <c r="K103" s="46"/>
      <c r="L103" s="24"/>
      <c r="M103" s="24"/>
      <c r="N103" s="26"/>
      <c r="O103" s="21"/>
      <c r="P103" s="21"/>
      <c r="Q103" s="21"/>
      <c r="R103" s="21"/>
      <c r="S103" s="21"/>
      <c r="T103" s="21"/>
      <c r="U103" s="21"/>
    </row>
    <row r="104" spans="1:21" x14ac:dyDescent="0.25">
      <c r="A104" s="37" t="s">
        <v>175</v>
      </c>
      <c r="B104" s="37" t="s">
        <v>8</v>
      </c>
      <c r="C104" s="39">
        <f>2500-2500</f>
        <v>0</v>
      </c>
      <c r="D104" s="37" t="s">
        <v>164</v>
      </c>
      <c r="E104" s="37">
        <v>2018</v>
      </c>
      <c r="F104" s="9" t="s">
        <v>43</v>
      </c>
      <c r="G104" s="43">
        <v>43221</v>
      </c>
      <c r="H104" s="37" t="s">
        <v>103</v>
      </c>
      <c r="I104" s="37"/>
      <c r="J104" s="37">
        <v>2240</v>
      </c>
      <c r="K104" s="46"/>
      <c r="L104" s="24"/>
      <c r="M104" s="24"/>
      <c r="N104" s="26"/>
      <c r="O104" s="21"/>
      <c r="P104" s="21"/>
      <c r="Q104" s="21"/>
      <c r="R104" s="21"/>
      <c r="S104" s="21"/>
      <c r="T104" s="21"/>
      <c r="U104" s="21"/>
    </row>
    <row r="105" spans="1:21" x14ac:dyDescent="0.25">
      <c r="A105" s="37" t="s">
        <v>176</v>
      </c>
      <c r="B105" s="37" t="s">
        <v>8</v>
      </c>
      <c r="C105" s="39">
        <v>30200</v>
      </c>
      <c r="D105" s="37" t="s">
        <v>164</v>
      </c>
      <c r="E105" s="37">
        <v>2018</v>
      </c>
      <c r="F105" s="9" t="s">
        <v>43</v>
      </c>
      <c r="G105" s="43">
        <v>43160</v>
      </c>
      <c r="H105" s="37" t="s">
        <v>177</v>
      </c>
      <c r="I105" s="37"/>
      <c r="J105" s="37">
        <v>2800</v>
      </c>
      <c r="K105" s="46"/>
      <c r="L105" s="24"/>
      <c r="M105" s="24"/>
      <c r="N105" s="26"/>
      <c r="O105" s="21"/>
      <c r="P105" s="21"/>
      <c r="Q105" s="21"/>
      <c r="R105" s="21"/>
      <c r="S105" s="21"/>
      <c r="T105" s="21"/>
      <c r="U105" s="21"/>
    </row>
    <row r="106" spans="1:21" ht="31.5" x14ac:dyDescent="0.25">
      <c r="A106" s="30" t="s">
        <v>178</v>
      </c>
      <c r="B106" s="40" t="s">
        <v>8</v>
      </c>
      <c r="C106" s="41">
        <f>100000-70000</f>
        <v>30000</v>
      </c>
      <c r="D106" s="40" t="s">
        <v>179</v>
      </c>
      <c r="E106" s="40">
        <v>2018</v>
      </c>
      <c r="F106" s="30" t="s">
        <v>58</v>
      </c>
      <c r="G106" s="42">
        <v>43132</v>
      </c>
      <c r="H106" s="40" t="s">
        <v>93</v>
      </c>
      <c r="I106" s="40"/>
      <c r="J106" s="40">
        <v>2240</v>
      </c>
      <c r="K106" s="46"/>
      <c r="L106" s="24"/>
      <c r="M106" s="24"/>
      <c r="N106" s="26"/>
      <c r="O106" s="21"/>
      <c r="P106" s="21"/>
      <c r="Q106" s="21"/>
      <c r="R106" s="21"/>
      <c r="S106" s="21"/>
      <c r="T106" s="21"/>
      <c r="U106" s="21"/>
    </row>
    <row r="107" spans="1:21" ht="31.5" x14ac:dyDescent="0.25">
      <c r="A107" s="40" t="s">
        <v>180</v>
      </c>
      <c r="B107" s="40" t="s">
        <v>8</v>
      </c>
      <c r="C107" s="41">
        <f>5040+15660+6000+6200</f>
        <v>32900</v>
      </c>
      <c r="D107" s="30" t="s">
        <v>181</v>
      </c>
      <c r="E107" s="40">
        <v>2018</v>
      </c>
      <c r="F107" s="30" t="s">
        <v>40</v>
      </c>
      <c r="G107" s="42">
        <v>43133</v>
      </c>
      <c r="H107" s="40" t="s">
        <v>113</v>
      </c>
      <c r="I107" s="40"/>
      <c r="J107" s="40">
        <v>2210</v>
      </c>
      <c r="K107" s="46"/>
      <c r="L107" s="24"/>
      <c r="M107" s="24"/>
      <c r="N107" s="26"/>
      <c r="O107" s="21"/>
      <c r="P107" s="21"/>
      <c r="Q107" s="21"/>
      <c r="R107" s="21"/>
      <c r="S107" s="21"/>
      <c r="T107" s="21"/>
      <c r="U107" s="21"/>
    </row>
    <row r="108" spans="1:21" ht="31.5" x14ac:dyDescent="0.25">
      <c r="A108" s="40" t="s">
        <v>276</v>
      </c>
      <c r="B108" s="40" t="s">
        <v>8</v>
      </c>
      <c r="C108" s="41">
        <v>58000</v>
      </c>
      <c r="D108" s="30" t="s">
        <v>181</v>
      </c>
      <c r="E108" s="40">
        <v>2018</v>
      </c>
      <c r="F108" s="30" t="s">
        <v>58</v>
      </c>
      <c r="G108" s="42">
        <v>43435</v>
      </c>
      <c r="H108" s="40" t="s">
        <v>277</v>
      </c>
      <c r="I108" s="40"/>
      <c r="J108" s="40">
        <v>2210</v>
      </c>
      <c r="K108" s="46"/>
      <c r="L108" s="24"/>
      <c r="M108" s="24"/>
      <c r="N108" s="26"/>
      <c r="O108" s="21"/>
      <c r="P108" s="21"/>
      <c r="Q108" s="21"/>
      <c r="R108" s="21"/>
      <c r="S108" s="21"/>
      <c r="T108" s="21"/>
      <c r="U108" s="21"/>
    </row>
    <row r="109" spans="1:21" ht="31.5" x14ac:dyDescent="0.25">
      <c r="A109" s="40" t="s">
        <v>274</v>
      </c>
      <c r="B109" s="40" t="s">
        <v>8</v>
      </c>
      <c r="C109" s="41">
        <v>52000</v>
      </c>
      <c r="D109" s="30" t="s">
        <v>181</v>
      </c>
      <c r="E109" s="40">
        <v>2018</v>
      </c>
      <c r="F109" s="30" t="s">
        <v>58</v>
      </c>
      <c r="G109" s="42">
        <v>43435</v>
      </c>
      <c r="H109" s="40" t="s">
        <v>275</v>
      </c>
      <c r="I109" s="40"/>
      <c r="J109" s="40">
        <v>2210</v>
      </c>
      <c r="K109" s="46"/>
      <c r="L109" s="24"/>
      <c r="M109" s="24"/>
      <c r="N109" s="26"/>
      <c r="O109" s="21"/>
      <c r="P109" s="21"/>
      <c r="Q109" s="21"/>
      <c r="R109" s="21"/>
      <c r="S109" s="21"/>
      <c r="T109" s="21"/>
      <c r="U109" s="21"/>
    </row>
    <row r="110" spans="1:21" ht="47.25" x14ac:dyDescent="0.25">
      <c r="A110" s="40" t="s">
        <v>282</v>
      </c>
      <c r="B110" s="40" t="s">
        <v>8</v>
      </c>
      <c r="C110" s="41">
        <v>15000</v>
      </c>
      <c r="D110" s="30" t="s">
        <v>281</v>
      </c>
      <c r="E110" s="40">
        <v>2018</v>
      </c>
      <c r="F110" s="30" t="s">
        <v>43</v>
      </c>
      <c r="G110" s="42">
        <v>43435</v>
      </c>
      <c r="H110" s="40" t="s">
        <v>283</v>
      </c>
      <c r="I110" s="40"/>
      <c r="J110" s="40">
        <v>3110</v>
      </c>
      <c r="K110" s="46"/>
      <c r="L110" s="24"/>
      <c r="M110" s="24"/>
      <c r="N110" s="26"/>
      <c r="O110" s="21"/>
      <c r="P110" s="21"/>
      <c r="Q110" s="21"/>
      <c r="R110" s="21"/>
      <c r="S110" s="21"/>
      <c r="T110" s="21"/>
      <c r="U110" s="21"/>
    </row>
    <row r="111" spans="1:21" ht="47.25" x14ac:dyDescent="0.25">
      <c r="A111" s="40" t="s">
        <v>280</v>
      </c>
      <c r="B111" s="40" t="s">
        <v>8</v>
      </c>
      <c r="C111" s="41">
        <v>30000</v>
      </c>
      <c r="D111" s="30" t="s">
        <v>281</v>
      </c>
      <c r="E111" s="40">
        <v>2018</v>
      </c>
      <c r="F111" s="30" t="s">
        <v>43</v>
      </c>
      <c r="G111" s="42">
        <v>43435</v>
      </c>
      <c r="H111" s="40" t="s">
        <v>146</v>
      </c>
      <c r="I111" s="40"/>
      <c r="J111" s="40">
        <v>3110</v>
      </c>
      <c r="K111" s="46"/>
      <c r="L111" s="24"/>
      <c r="M111" s="24"/>
      <c r="N111" s="26"/>
      <c r="O111" s="21"/>
      <c r="P111" s="21"/>
      <c r="Q111" s="21"/>
      <c r="R111" s="21"/>
      <c r="S111" s="21"/>
      <c r="T111" s="21"/>
      <c r="U111" s="21"/>
    </row>
    <row r="112" spans="1:21" ht="31.5" x14ac:dyDescent="0.25">
      <c r="A112" s="40" t="s">
        <v>273</v>
      </c>
      <c r="B112" s="40" t="s">
        <v>8</v>
      </c>
      <c r="C112" s="41">
        <v>68000</v>
      </c>
      <c r="D112" s="30" t="s">
        <v>181</v>
      </c>
      <c r="E112" s="40">
        <v>2018</v>
      </c>
      <c r="F112" s="30" t="s">
        <v>58</v>
      </c>
      <c r="G112" s="42">
        <v>43435</v>
      </c>
      <c r="H112" s="40" t="s">
        <v>146</v>
      </c>
      <c r="I112" s="40"/>
      <c r="J112" s="40">
        <v>2210</v>
      </c>
      <c r="K112" s="46"/>
      <c r="L112" s="24"/>
      <c r="M112" s="24"/>
      <c r="N112" s="26"/>
      <c r="O112" s="21"/>
      <c r="P112" s="21"/>
      <c r="Q112" s="21"/>
      <c r="R112" s="21"/>
      <c r="S112" s="21"/>
      <c r="T112" s="21"/>
      <c r="U112" s="21"/>
    </row>
    <row r="113" spans="1:21" ht="31.5" x14ac:dyDescent="0.25">
      <c r="A113" s="40" t="s">
        <v>278</v>
      </c>
      <c r="B113" s="40" t="s">
        <v>8</v>
      </c>
      <c r="C113" s="41">
        <v>7000</v>
      </c>
      <c r="D113" s="30" t="s">
        <v>181</v>
      </c>
      <c r="E113" s="40">
        <v>2018</v>
      </c>
      <c r="F113" s="30" t="s">
        <v>43</v>
      </c>
      <c r="G113" s="42">
        <v>43435</v>
      </c>
      <c r="H113" s="40" t="s">
        <v>279</v>
      </c>
      <c r="I113" s="40"/>
      <c r="J113" s="40">
        <v>2210</v>
      </c>
      <c r="K113" s="46"/>
      <c r="L113" s="24"/>
      <c r="M113" s="24"/>
      <c r="N113" s="26"/>
      <c r="O113" s="21"/>
      <c r="P113" s="21"/>
      <c r="Q113" s="21"/>
      <c r="R113" s="21"/>
      <c r="S113" s="21"/>
      <c r="T113" s="21"/>
      <c r="U113" s="21"/>
    </row>
    <row r="114" spans="1:21" ht="31.5" x14ac:dyDescent="0.25">
      <c r="A114" s="40" t="s">
        <v>272</v>
      </c>
      <c r="B114" s="40" t="s">
        <v>8</v>
      </c>
      <c r="C114" s="41">
        <v>15000</v>
      </c>
      <c r="D114" s="30" t="s">
        <v>181</v>
      </c>
      <c r="E114" s="40">
        <v>2018</v>
      </c>
      <c r="F114" s="30" t="s">
        <v>43</v>
      </c>
      <c r="G114" s="42">
        <v>43435</v>
      </c>
      <c r="H114" s="40" t="s">
        <v>131</v>
      </c>
      <c r="I114" s="40"/>
      <c r="J114" s="40">
        <v>2210</v>
      </c>
      <c r="K114" s="46"/>
      <c r="L114" s="24"/>
      <c r="M114" s="24"/>
      <c r="N114" s="26"/>
      <c r="O114" s="21"/>
      <c r="P114" s="21"/>
      <c r="Q114" s="21"/>
      <c r="R114" s="21"/>
      <c r="S114" s="21"/>
      <c r="T114" s="21"/>
      <c r="U114" s="21"/>
    </row>
    <row r="115" spans="1:21" ht="31.5" x14ac:dyDescent="0.25">
      <c r="A115" s="9" t="s">
        <v>182</v>
      </c>
      <c r="B115" s="37" t="s">
        <v>8</v>
      </c>
      <c r="C115" s="39">
        <f>9300-6200</f>
        <v>3100</v>
      </c>
      <c r="D115" s="9" t="s">
        <v>181</v>
      </c>
      <c r="E115" s="37">
        <v>2018</v>
      </c>
      <c r="F115" s="9" t="s">
        <v>43</v>
      </c>
      <c r="G115" s="43">
        <v>43134</v>
      </c>
      <c r="H115" s="37" t="s">
        <v>183</v>
      </c>
      <c r="I115" s="37"/>
      <c r="J115" s="37">
        <v>2240</v>
      </c>
      <c r="K115" s="46"/>
      <c r="L115" s="24"/>
      <c r="M115" s="24"/>
      <c r="N115" s="26"/>
      <c r="O115" s="21"/>
      <c r="P115" s="21"/>
      <c r="Q115" s="21"/>
      <c r="R115" s="21"/>
      <c r="S115" s="21"/>
      <c r="T115" s="21"/>
      <c r="U115" s="21"/>
    </row>
    <row r="116" spans="1:21" ht="31.5" x14ac:dyDescent="0.25">
      <c r="A116" s="9" t="s">
        <v>252</v>
      </c>
      <c r="B116" s="37" t="s">
        <v>8</v>
      </c>
      <c r="C116" s="39">
        <v>11000</v>
      </c>
      <c r="D116" s="9" t="s">
        <v>253</v>
      </c>
      <c r="E116" s="37">
        <v>2018</v>
      </c>
      <c r="F116" s="9" t="s">
        <v>43</v>
      </c>
      <c r="G116" s="43">
        <v>43405</v>
      </c>
      <c r="H116" s="37" t="s">
        <v>196</v>
      </c>
      <c r="I116" s="37"/>
      <c r="J116" s="37">
        <v>2210</v>
      </c>
      <c r="K116" s="46"/>
      <c r="L116" s="24"/>
      <c r="M116" s="24"/>
      <c r="N116" s="26"/>
      <c r="O116" s="21"/>
      <c r="P116" s="21"/>
      <c r="Q116" s="21"/>
      <c r="R116" s="21"/>
      <c r="S116" s="21"/>
      <c r="T116" s="21"/>
      <c r="U116" s="21"/>
    </row>
    <row r="117" spans="1:21" ht="63" x14ac:dyDescent="0.25">
      <c r="A117" s="55" t="s">
        <v>231</v>
      </c>
      <c r="B117" s="56" t="s">
        <v>8</v>
      </c>
      <c r="C117" s="57">
        <v>49210</v>
      </c>
      <c r="D117" s="55" t="s">
        <v>232</v>
      </c>
      <c r="E117" s="56">
        <v>2018</v>
      </c>
      <c r="F117" s="55" t="s">
        <v>58</v>
      </c>
      <c r="G117" s="58">
        <v>43282</v>
      </c>
      <c r="H117" s="56" t="s">
        <v>208</v>
      </c>
      <c r="I117" s="56"/>
      <c r="J117" s="56">
        <v>2281</v>
      </c>
      <c r="K117" s="46"/>
      <c r="L117" s="24"/>
      <c r="M117" s="24"/>
      <c r="N117" s="26"/>
      <c r="O117" s="21"/>
      <c r="P117" s="21"/>
      <c r="Q117" s="21"/>
      <c r="R117" s="21"/>
      <c r="S117" s="21"/>
      <c r="T117" s="21"/>
      <c r="U117" s="21"/>
    </row>
    <row r="118" spans="1:21" x14ac:dyDescent="0.25">
      <c r="A118" s="37"/>
      <c r="B118" s="37"/>
      <c r="C118" s="39">
        <f>SUM(C6:C117)</f>
        <v>2035680</v>
      </c>
      <c r="D118" s="37"/>
      <c r="E118" s="37"/>
      <c r="F118" s="37"/>
      <c r="G118" s="43"/>
      <c r="H118" s="37"/>
      <c r="I118" s="37"/>
      <c r="J118" s="37"/>
      <c r="K118" s="24"/>
      <c r="L118" s="24"/>
      <c r="M118" s="24"/>
      <c r="N118" s="26"/>
      <c r="O118" s="21"/>
      <c r="P118" s="21"/>
      <c r="Q118" s="21"/>
      <c r="R118" s="21"/>
      <c r="S118" s="21"/>
      <c r="T118" s="21"/>
      <c r="U118" s="21"/>
    </row>
    <row r="119" spans="1:21" x14ac:dyDescent="0.25">
      <c r="A119" s="24"/>
      <c r="B119" s="24"/>
      <c r="C119" s="27"/>
      <c r="D119" s="24"/>
      <c r="E119" s="24"/>
      <c r="F119" s="24"/>
      <c r="G119" s="25"/>
      <c r="H119" s="24"/>
      <c r="I119" s="24"/>
      <c r="J119" s="24"/>
      <c r="K119" s="24"/>
      <c r="L119" s="24"/>
      <c r="M119" s="24"/>
      <c r="N119" s="26"/>
      <c r="O119" s="21"/>
      <c r="P119" s="21"/>
      <c r="Q119" s="21"/>
      <c r="R119" s="21"/>
      <c r="S119" s="21"/>
      <c r="T119" s="21"/>
      <c r="U119" s="21"/>
    </row>
    <row r="120" spans="1:21" x14ac:dyDescent="0.25">
      <c r="A120" s="24"/>
      <c r="B120" s="24"/>
      <c r="C120" s="27"/>
      <c r="D120" s="24"/>
      <c r="E120" s="24"/>
      <c r="F120" s="24"/>
      <c r="G120" s="25"/>
      <c r="H120" s="24"/>
      <c r="I120" s="24"/>
      <c r="J120" s="24"/>
      <c r="K120" s="24"/>
      <c r="L120" s="24"/>
      <c r="M120" s="24"/>
      <c r="N120" s="26"/>
      <c r="O120" s="21"/>
      <c r="P120" s="21"/>
      <c r="Q120" s="21"/>
      <c r="R120" s="21"/>
      <c r="S120" s="21"/>
      <c r="T120" s="21"/>
      <c r="U120" s="21"/>
    </row>
    <row r="121" spans="1:21" x14ac:dyDescent="0.25">
      <c r="A121" s="24" t="s">
        <v>248</v>
      </c>
      <c r="B121" s="24"/>
      <c r="C121" s="27"/>
      <c r="D121" s="24" t="s">
        <v>249</v>
      </c>
      <c r="E121" s="24"/>
      <c r="F121" s="24"/>
      <c r="G121" s="25"/>
      <c r="H121" s="24"/>
      <c r="I121" s="24"/>
      <c r="J121" s="24"/>
      <c r="K121" s="24"/>
      <c r="L121" s="24"/>
      <c r="M121" s="24"/>
      <c r="N121" s="26"/>
      <c r="O121" s="21"/>
      <c r="P121" s="21"/>
      <c r="Q121" s="21"/>
      <c r="R121" s="21"/>
      <c r="S121" s="21"/>
      <c r="T121" s="21"/>
      <c r="U121" s="21"/>
    </row>
    <row r="122" spans="1:21" x14ac:dyDescent="0.25">
      <c r="A122" s="24"/>
      <c r="B122" s="24"/>
      <c r="C122" s="27"/>
      <c r="D122" s="24"/>
      <c r="E122" s="24"/>
      <c r="F122" s="24"/>
      <c r="G122" s="25"/>
      <c r="H122" s="24"/>
      <c r="I122" s="24"/>
      <c r="J122" s="24"/>
      <c r="K122" s="24"/>
      <c r="L122" s="24"/>
      <c r="M122" s="24"/>
      <c r="N122" s="26"/>
      <c r="O122" s="21"/>
      <c r="P122" s="21"/>
      <c r="Q122" s="21"/>
      <c r="R122" s="21"/>
      <c r="S122" s="21"/>
      <c r="T122" s="21"/>
      <c r="U122" s="21"/>
    </row>
    <row r="123" spans="1:21" x14ac:dyDescent="0.25">
      <c r="A123" s="24"/>
      <c r="B123" s="24"/>
      <c r="C123" s="27"/>
      <c r="D123" s="24"/>
      <c r="E123" s="24"/>
      <c r="F123" s="24"/>
      <c r="G123" s="25"/>
      <c r="H123" s="24"/>
      <c r="I123" s="24"/>
      <c r="J123" s="24"/>
      <c r="K123" s="24"/>
      <c r="L123" s="24"/>
      <c r="M123" s="24"/>
      <c r="N123" s="26"/>
      <c r="O123" s="21"/>
      <c r="P123" s="21"/>
      <c r="Q123" s="21"/>
      <c r="R123" s="21"/>
      <c r="S123" s="21"/>
      <c r="T123" s="21"/>
      <c r="U123" s="21"/>
    </row>
    <row r="124" spans="1:21" x14ac:dyDescent="0.25">
      <c r="A124" s="32"/>
      <c r="B124" s="24"/>
      <c r="C124" s="33"/>
      <c r="D124" s="24"/>
      <c r="E124" s="24"/>
      <c r="F124" s="24"/>
      <c r="G124" s="25"/>
      <c r="H124" s="24"/>
      <c r="I124" s="24"/>
      <c r="J124" s="24"/>
      <c r="K124" s="24"/>
      <c r="L124" s="24"/>
      <c r="M124" s="24"/>
      <c r="N124" s="26"/>
      <c r="O124" s="21"/>
      <c r="P124" s="21"/>
      <c r="Q124" s="21"/>
      <c r="R124" s="21"/>
      <c r="S124" s="21"/>
      <c r="T124" s="21"/>
      <c r="U124" s="21"/>
    </row>
    <row r="125" spans="1:21" x14ac:dyDescent="0.25">
      <c r="A125" s="24"/>
      <c r="B125" s="24"/>
      <c r="C125" s="27"/>
      <c r="D125" s="24"/>
      <c r="E125" s="24"/>
      <c r="F125" s="24"/>
      <c r="G125" s="25"/>
      <c r="H125" s="24"/>
      <c r="I125" s="24"/>
      <c r="J125" s="24"/>
      <c r="K125" s="24"/>
      <c r="L125" s="24"/>
      <c r="M125" s="24"/>
      <c r="N125" s="26"/>
      <c r="O125" s="21"/>
      <c r="P125" s="21"/>
      <c r="Q125" s="21"/>
      <c r="R125" s="21"/>
      <c r="S125" s="21"/>
      <c r="T125" s="21"/>
      <c r="U125" s="21"/>
    </row>
    <row r="126" spans="1:21" x14ac:dyDescent="0.25">
      <c r="A126" s="24"/>
      <c r="B126" s="24"/>
      <c r="C126" s="27"/>
      <c r="D126" s="24"/>
      <c r="E126" s="24"/>
      <c r="F126" s="24"/>
      <c r="G126" s="25"/>
      <c r="H126" s="24"/>
      <c r="I126" s="24"/>
      <c r="J126" s="24"/>
      <c r="K126" s="24"/>
      <c r="L126" s="24"/>
      <c r="M126" s="24"/>
      <c r="N126" s="26"/>
      <c r="O126" s="21"/>
      <c r="P126" s="21"/>
      <c r="Q126" s="21"/>
      <c r="R126" s="21"/>
      <c r="S126" s="21"/>
      <c r="T126" s="21"/>
      <c r="U126" s="21"/>
    </row>
    <row r="127" spans="1:21" x14ac:dyDescent="0.25">
      <c r="A127" s="24"/>
      <c r="B127" s="24"/>
      <c r="C127" s="27"/>
      <c r="D127" s="24"/>
      <c r="E127" s="24"/>
      <c r="F127" s="24"/>
      <c r="G127" s="25"/>
      <c r="H127" s="24"/>
      <c r="I127" s="24"/>
      <c r="J127" s="24"/>
      <c r="K127" s="24"/>
      <c r="L127" s="24"/>
      <c r="M127" s="24"/>
      <c r="N127" s="26"/>
      <c r="O127" s="21"/>
      <c r="P127" s="21"/>
      <c r="Q127" s="21"/>
      <c r="R127" s="21"/>
      <c r="S127" s="21"/>
      <c r="T127" s="21"/>
      <c r="U127" s="21"/>
    </row>
    <row r="128" spans="1:21" x14ac:dyDescent="0.25">
      <c r="A128" s="24"/>
      <c r="B128" s="24"/>
      <c r="C128" s="27"/>
      <c r="D128" s="24"/>
      <c r="E128" s="24"/>
      <c r="F128" s="24"/>
      <c r="G128" s="25"/>
      <c r="H128" s="24"/>
      <c r="I128" s="24"/>
      <c r="J128" s="24"/>
      <c r="K128" s="24"/>
      <c r="L128" s="24"/>
      <c r="M128" s="24"/>
      <c r="N128" s="26"/>
      <c r="O128" s="21"/>
      <c r="P128" s="21"/>
      <c r="Q128" s="21"/>
      <c r="R128" s="21"/>
      <c r="S128" s="21"/>
      <c r="T128" s="21"/>
      <c r="U128" s="21"/>
    </row>
    <row r="129" spans="1:21" x14ac:dyDescent="0.25">
      <c r="A129" s="24"/>
      <c r="B129" s="24"/>
      <c r="C129" s="27"/>
      <c r="D129" s="24"/>
      <c r="E129" s="24"/>
      <c r="F129" s="24"/>
      <c r="G129" s="25"/>
      <c r="H129" s="24"/>
      <c r="I129" s="24"/>
      <c r="J129" s="24"/>
      <c r="K129" s="21"/>
      <c r="L129" s="21"/>
      <c r="M129" s="21"/>
      <c r="N129" s="23"/>
      <c r="O129" s="21"/>
      <c r="P129" s="21"/>
      <c r="Q129" s="21"/>
      <c r="R129" s="21"/>
      <c r="S129" s="21"/>
      <c r="T129" s="21"/>
      <c r="U129" s="21"/>
    </row>
    <row r="130" spans="1:21" x14ac:dyDescent="0.25">
      <c r="A130" s="21"/>
      <c r="B130" s="21"/>
      <c r="C130" s="28"/>
      <c r="D130" s="21"/>
      <c r="E130" s="21"/>
      <c r="F130" s="21"/>
      <c r="G130" s="22"/>
      <c r="H130" s="21"/>
      <c r="I130" s="21"/>
      <c r="J130" s="21"/>
      <c r="K130" s="21"/>
      <c r="L130" s="21"/>
      <c r="M130" s="21"/>
      <c r="N130" s="23"/>
      <c r="O130" s="21"/>
      <c r="P130" s="21"/>
      <c r="Q130" s="21"/>
      <c r="R130" s="21"/>
      <c r="S130" s="21"/>
      <c r="T130" s="21"/>
      <c r="U130" s="21"/>
    </row>
    <row r="131" spans="1:21" x14ac:dyDescent="0.25">
      <c r="A131" s="21"/>
      <c r="B131" s="21"/>
      <c r="C131" s="28"/>
      <c r="D131" s="21"/>
      <c r="E131" s="21"/>
      <c r="F131" s="21"/>
      <c r="G131" s="22"/>
      <c r="H131" s="21"/>
      <c r="I131" s="21"/>
      <c r="J131" s="21"/>
      <c r="K131" s="21"/>
      <c r="L131" s="21"/>
      <c r="M131" s="21"/>
      <c r="N131" s="23"/>
      <c r="O131" s="21"/>
      <c r="P131" s="21"/>
      <c r="Q131" s="21"/>
      <c r="R131" s="21"/>
      <c r="S131" s="21"/>
      <c r="T131" s="21"/>
      <c r="U131" s="21"/>
    </row>
    <row r="132" spans="1:21" x14ac:dyDescent="0.25">
      <c r="A132" s="21"/>
      <c r="B132" s="21"/>
      <c r="C132" s="28"/>
      <c r="D132" s="21"/>
      <c r="E132" s="21"/>
      <c r="F132" s="21"/>
      <c r="G132" s="22"/>
      <c r="H132" s="21"/>
      <c r="I132" s="21"/>
      <c r="J132" s="21"/>
      <c r="K132" s="21"/>
      <c r="L132" s="21"/>
      <c r="M132" s="21"/>
      <c r="N132" s="23"/>
      <c r="O132" s="21"/>
      <c r="P132" s="21"/>
      <c r="Q132" s="21"/>
      <c r="R132" s="21"/>
      <c r="S132" s="21"/>
      <c r="T132" s="21"/>
      <c r="U132" s="21"/>
    </row>
    <row r="133" spans="1:21" x14ac:dyDescent="0.25">
      <c r="A133" s="21"/>
      <c r="B133" s="21"/>
      <c r="C133" s="28"/>
      <c r="D133" s="21"/>
      <c r="E133" s="21"/>
      <c r="F133" s="21"/>
      <c r="G133" s="22"/>
      <c r="H133" s="21"/>
      <c r="I133" s="21"/>
      <c r="J133" s="21"/>
      <c r="K133" s="21"/>
      <c r="L133" s="21"/>
      <c r="M133" s="21"/>
      <c r="N133" s="23"/>
      <c r="O133" s="21"/>
      <c r="P133" s="21"/>
      <c r="Q133" s="21"/>
      <c r="R133" s="21"/>
      <c r="S133" s="21"/>
      <c r="T133" s="21"/>
      <c r="U133" s="21"/>
    </row>
    <row r="134" spans="1:21" x14ac:dyDescent="0.25">
      <c r="A134" s="21"/>
      <c r="B134" s="21"/>
      <c r="C134" s="28"/>
      <c r="D134" s="21"/>
      <c r="E134" s="21"/>
      <c r="F134" s="21"/>
      <c r="G134" s="22"/>
      <c r="H134" s="21"/>
      <c r="I134" s="21"/>
      <c r="J134" s="21"/>
      <c r="K134" s="21"/>
      <c r="L134" s="21"/>
      <c r="M134" s="21"/>
      <c r="N134" s="23"/>
      <c r="O134" s="21"/>
      <c r="P134" s="21"/>
      <c r="Q134" s="21"/>
      <c r="R134" s="21"/>
      <c r="S134" s="21"/>
      <c r="T134" s="21"/>
      <c r="U134" s="21"/>
    </row>
    <row r="135" spans="1:21" x14ac:dyDescent="0.25">
      <c r="A135" s="21"/>
      <c r="B135" s="21"/>
      <c r="C135" s="28"/>
      <c r="D135" s="21"/>
      <c r="E135" s="21"/>
      <c r="F135" s="21"/>
      <c r="G135" s="22"/>
      <c r="H135" s="21"/>
      <c r="I135" s="21"/>
      <c r="J135" s="21"/>
      <c r="K135" s="21"/>
      <c r="L135" s="21"/>
      <c r="M135" s="21"/>
      <c r="N135" s="23"/>
      <c r="O135" s="21"/>
      <c r="P135" s="21"/>
      <c r="Q135" s="21"/>
      <c r="R135" s="21"/>
      <c r="S135" s="21"/>
      <c r="T135" s="21"/>
      <c r="U135" s="21"/>
    </row>
    <row r="136" spans="1:21" x14ac:dyDescent="0.25">
      <c r="A136" s="21"/>
      <c r="B136" s="21"/>
      <c r="C136" s="28"/>
      <c r="D136" s="21"/>
      <c r="E136" s="21"/>
      <c r="F136" s="21"/>
      <c r="G136" s="22"/>
      <c r="H136" s="21"/>
      <c r="I136" s="21"/>
      <c r="J136" s="21"/>
      <c r="K136" s="21"/>
      <c r="L136" s="21"/>
      <c r="M136" s="21"/>
      <c r="N136" s="23"/>
      <c r="O136" s="21"/>
      <c r="P136" s="21"/>
      <c r="Q136" s="21"/>
      <c r="R136" s="21"/>
      <c r="S136" s="21"/>
      <c r="T136" s="21"/>
      <c r="U136" s="21"/>
    </row>
    <row r="137" spans="1:21" x14ac:dyDescent="0.25">
      <c r="A137" s="21"/>
      <c r="B137" s="21"/>
      <c r="C137" s="28"/>
      <c r="D137" s="21"/>
      <c r="E137" s="21"/>
      <c r="F137" s="21"/>
      <c r="G137" s="22"/>
      <c r="H137" s="21"/>
      <c r="I137" s="21"/>
      <c r="J137" s="21"/>
    </row>
  </sheetData>
  <dataValidations xWindow="107" yWindow="566" count="14">
    <dataValidation type="textLength" allowBlank="1" showInputMessage="1" showErrorMessage="1" promptTitle="обов'язкове" prompt="обов'язкове" sqref="A5:A21 A25 A27:A30 A53 A55:A56 A33:A49 A83:A1048576 A58:A78">
      <formula1>1</formula1>
      <formula2>200000</formula2>
    </dataValidation>
    <dataValidation allowBlank="1" showInputMessage="1" showErrorMessage="1" promptTitle="обов'язкове" prompt="обов'язкове" sqref="H5 H8:H21 H25 H27:H30 H53 H97:H1048576 H33:H49 H83:H95 H55:H78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1 C25 C27:C30 C53 C97:C1048576 C33:C49 C83:C95 C55:C78">
      <formula1>0</formula1>
      <formula2>1E+32</formula2>
    </dataValidation>
    <dataValidation type="whole" allowBlank="1" showInputMessage="1" showErrorMessage="1" errorTitle="Рік" error="Рік - ціле число" sqref="E1:E21 E25 E27:E30 E83:E95 E53 E55:E78 E33:E49 E97:E1048576">
      <formula1>1900</formula1>
      <formula2>2300</formula2>
    </dataValidation>
    <dataValidation type="date" showInputMessage="1" showErrorMessage="1" promptTitle="обов'язкове" prompt="обов'язкове" sqref="G1:G21 G25 G27:G30 G55:G78 G53 G33:G49 G83:G95 G97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1 I25 I27:I30 I53 I97:I1048576 I33:I49 I83:I95 I55:I78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1 J25 J27:J30 J55:J78 J53 J83:J95 J33:J49 J97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B94:B95 B97:B1048576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F118:F1048576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B25 B27:B30 B6:B21 B45:B49 B53 B83:B93 B33:B42 B55:B78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F83:F95 F25 F27:F30 F53 F6:F21 F97:F117 F33:F49 F55:F78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B43:B44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2018-11-27T11:54:29Z</cp:lastPrinted>
  <dcterms:created xsi:type="dcterms:W3CDTF">2016-06-29T16:46:21Z</dcterms:created>
  <dcterms:modified xsi:type="dcterms:W3CDTF">2018-12-07T12:07:51Z</dcterms:modified>
</cp:coreProperties>
</file>